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360MoveData\Users\DELL\Desktop\0227北滘\"/>
    </mc:Choice>
  </mc:AlternateContent>
  <xr:revisionPtr revIDLastSave="0" documentId="13_ncr:1_{404CD62D-62E2-4CF0-B3BB-C6EAE25784D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总图指标" sheetId="2" r:id="rId2"/>
    <sheet name="本期许可建筑单体指标" sheetId="3" r:id="rId3"/>
    <sheet name="地下室停车位" sheetId="5" r:id="rId4"/>
    <sheet name="绿化" sheetId="6" r:id="rId5"/>
    <sheet name="非机动车" sheetId="8" r:id="rId6"/>
    <sheet name="配套设施" sheetId="9" r:id="rId7"/>
  </sheets>
  <externalReferences>
    <externalReference r:id="rId8"/>
  </externalReferences>
  <definedNames>
    <definedName name="_xlnm.Print_Area" localSheetId="0">Sheet1!#REF!</definedName>
  </definedNames>
  <calcPr calcId="181029"/>
</workbook>
</file>

<file path=xl/calcChain.xml><?xml version="1.0" encoding="utf-8"?>
<calcChain xmlns="http://schemas.openxmlformats.org/spreadsheetml/2006/main">
  <c r="E35" i="3" l="1"/>
  <c r="E34" i="3"/>
  <c r="E33" i="3"/>
  <c r="E32" i="3"/>
  <c r="C35" i="3"/>
  <c r="C34" i="3"/>
  <c r="C33" i="3"/>
  <c r="C32" i="3"/>
  <c r="C40" i="3"/>
  <c r="C39" i="3"/>
  <c r="C42" i="3"/>
  <c r="D39" i="3"/>
  <c r="D36" i="3"/>
  <c r="D40" i="3" s="1"/>
  <c r="E12" i="2"/>
  <c r="E4" i="2" s="1"/>
  <c r="E11" i="9"/>
  <c r="D11" i="9"/>
  <c r="C11" i="9"/>
  <c r="C17" i="6"/>
  <c r="E16" i="6"/>
  <c r="C16" i="6"/>
  <c r="E15" i="6"/>
  <c r="E14" i="6"/>
  <c r="E13" i="6"/>
  <c r="E12" i="6"/>
  <c r="E11" i="6"/>
  <c r="C11" i="6"/>
  <c r="E10" i="6"/>
  <c r="E9" i="6"/>
  <c r="E8" i="6"/>
  <c r="E7" i="6"/>
  <c r="E6" i="6"/>
  <c r="E5" i="6"/>
  <c r="C5" i="6"/>
  <c r="E4" i="6"/>
  <c r="E3" i="6"/>
  <c r="F39" i="3"/>
  <c r="E39" i="3"/>
  <c r="B39" i="3"/>
  <c r="F38" i="3"/>
  <c r="E38" i="3"/>
  <c r="D38" i="3"/>
  <c r="C38" i="3"/>
  <c r="B38" i="3"/>
  <c r="F37" i="3"/>
  <c r="E37" i="3"/>
  <c r="D37" i="3"/>
  <c r="C37" i="3"/>
  <c r="B37" i="3"/>
  <c r="F36" i="3"/>
  <c r="B36" i="3"/>
  <c r="F35" i="3"/>
  <c r="D35" i="3"/>
  <c r="B35" i="3"/>
  <c r="F34" i="3"/>
  <c r="D34" i="3"/>
  <c r="B34" i="3"/>
  <c r="F33" i="3"/>
  <c r="D33" i="3"/>
  <c r="B33" i="3"/>
  <c r="F32" i="3"/>
  <c r="D32" i="3"/>
  <c r="B32" i="3"/>
  <c r="F31" i="3"/>
  <c r="D31" i="3"/>
  <c r="B31" i="3"/>
  <c r="F30" i="3"/>
  <c r="D30" i="3"/>
  <c r="B30" i="3"/>
  <c r="F29" i="3"/>
  <c r="D29" i="3"/>
  <c r="B29" i="3"/>
  <c r="F28" i="3"/>
  <c r="D28" i="3"/>
  <c r="B28" i="3"/>
  <c r="F27" i="3"/>
  <c r="D27" i="3"/>
  <c r="B27" i="3"/>
  <c r="F26" i="3"/>
  <c r="D26" i="3"/>
  <c r="B26" i="3"/>
  <c r="F25" i="3"/>
  <c r="D25" i="3"/>
  <c r="B25" i="3"/>
  <c r="F24" i="3"/>
  <c r="D24" i="3"/>
  <c r="B24" i="3"/>
  <c r="F23" i="3"/>
  <c r="D23" i="3"/>
  <c r="B23" i="3"/>
  <c r="F22" i="3"/>
  <c r="D22" i="3"/>
  <c r="B22" i="3"/>
  <c r="F21" i="3"/>
  <c r="D21" i="3"/>
  <c r="B21" i="3"/>
  <c r="F20" i="3"/>
  <c r="D20" i="3"/>
  <c r="B20" i="3"/>
  <c r="F19" i="3"/>
  <c r="D19" i="3"/>
  <c r="B19" i="3"/>
  <c r="F18" i="3"/>
  <c r="D18" i="3"/>
  <c r="B18" i="3"/>
  <c r="F17" i="3"/>
  <c r="D17" i="3"/>
  <c r="B17" i="3"/>
  <c r="F16" i="3"/>
  <c r="D16" i="3"/>
  <c r="B16" i="3"/>
  <c r="F15" i="3"/>
  <c r="D15" i="3"/>
  <c r="B15" i="3"/>
  <c r="F14" i="3"/>
  <c r="D14" i="3"/>
  <c r="B14" i="3"/>
  <c r="F13" i="3"/>
  <c r="D13" i="3"/>
  <c r="B13" i="3"/>
  <c r="F12" i="3"/>
  <c r="D12" i="3"/>
  <c r="B12" i="3"/>
  <c r="F11" i="3"/>
  <c r="D11" i="3"/>
  <c r="B11" i="3"/>
  <c r="F10" i="3"/>
  <c r="D10" i="3"/>
  <c r="B10" i="3"/>
  <c r="F9" i="3"/>
  <c r="D9" i="3"/>
  <c r="B9" i="3"/>
  <c r="F8" i="3"/>
  <c r="D8" i="3"/>
  <c r="B8" i="3"/>
  <c r="F7" i="3"/>
  <c r="D7" i="3"/>
  <c r="B7" i="3"/>
  <c r="E29" i="2"/>
  <c r="E24" i="2"/>
  <c r="E23" i="2"/>
  <c r="K22" i="2"/>
  <c r="E21" i="2"/>
  <c r="E20" i="2"/>
  <c r="E6" i="2"/>
  <c r="E5" i="2"/>
  <c r="D41" i="3" l="1"/>
</calcChain>
</file>

<file path=xl/sharedStrings.xml><?xml version="1.0" encoding="utf-8"?>
<sst xmlns="http://schemas.openxmlformats.org/spreadsheetml/2006/main" count="684" uniqueCount="178">
  <si>
    <t>表一：无分区情形的地块项目，适用表一。具体的期数以实际项目为准。</t>
  </si>
  <si>
    <t>主要技术经济指标表</t>
  </si>
  <si>
    <t>表二：有分区情形的地块项目，适用表二。具体的分区以及期数以实际项目为准。</t>
  </si>
  <si>
    <t>名称</t>
  </si>
  <si>
    <t>单位</t>
  </si>
  <si>
    <t>地块总指标</t>
  </si>
  <si>
    <t>一期</t>
  </si>
  <si>
    <t>二期</t>
  </si>
  <si>
    <t>三期</t>
  </si>
  <si>
    <t>备注</t>
  </si>
  <si>
    <t>A区总指标</t>
  </si>
  <si>
    <t>B区总指标</t>
  </si>
  <si>
    <t>四期</t>
  </si>
  <si>
    <t>五期</t>
  </si>
  <si>
    <t>……期</t>
  </si>
  <si>
    <t>用地面积</t>
  </si>
  <si>
    <t>㎡</t>
  </si>
  <si>
    <t>项目总用地面积</t>
  </si>
  <si>
    <t>总建筑面积</t>
  </si>
  <si>
    <r>
      <rPr>
        <sz val="14"/>
        <color theme="1"/>
        <rFont val="宋体"/>
        <charset val="134"/>
      </rPr>
      <t>用地面积</t>
    </r>
    <r>
      <rPr>
        <sz val="14"/>
        <color rgb="FFFF0000"/>
        <rFont val="宋体"/>
        <charset val="134"/>
      </rPr>
      <t>（存在分区面积的）</t>
    </r>
  </si>
  <si>
    <t>计算容积率建筑面积</t>
  </si>
  <si>
    <r>
      <rPr>
        <sz val="14"/>
        <rFont val="宋体"/>
        <charset val="134"/>
      </rPr>
      <t xml:space="preserve">其中
</t>
    </r>
    <r>
      <rPr>
        <sz val="14"/>
        <color rgb="FFFF0000"/>
        <rFont val="宋体"/>
        <charset val="134"/>
      </rPr>
      <t>（按规划条件以及设计方案的具体内容填写）</t>
    </r>
  </si>
  <si>
    <t>住宅</t>
  </si>
  <si>
    <t>办公</t>
  </si>
  <si>
    <t>商业</t>
  </si>
  <si>
    <t>服务型公寓</t>
  </si>
  <si>
    <t>其中</t>
  </si>
  <si>
    <t>酒店</t>
  </si>
  <si>
    <t>…</t>
  </si>
  <si>
    <t>幼儿园</t>
  </si>
  <si>
    <t>配套设施</t>
  </si>
  <si>
    <t>垃圾收集站</t>
  </si>
  <si>
    <t>配电房</t>
  </si>
  <si>
    <t>不计算容积率建筑面积</t>
  </si>
  <si>
    <t>其中
（按规划条件以及设计方案的具体内容填写）</t>
  </si>
  <si>
    <t>建筑基底面积</t>
  </si>
  <si>
    <t>地下室面积</t>
  </si>
  <si>
    <t>绿地面积</t>
  </si>
  <si>
    <t>住宅户数（人数）</t>
  </si>
  <si>
    <t>户（人）</t>
  </si>
  <si>
    <t>机动车停车位数量</t>
  </si>
  <si>
    <t>辆</t>
  </si>
  <si>
    <t>备注充电桩车位数量及比例</t>
  </si>
  <si>
    <t>地上</t>
  </si>
  <si>
    <t>……</t>
  </si>
  <si>
    <t>配套用房</t>
  </si>
  <si>
    <t>地下</t>
  </si>
  <si>
    <t xml:space="preserve">非机动车停车位数量
</t>
  </si>
  <si>
    <t xml:space="preserve">其中
</t>
  </si>
  <si>
    <t>容积率</t>
  </si>
  <si>
    <t>建筑密度</t>
  </si>
  <si>
    <t>%</t>
  </si>
  <si>
    <t>绿地率</t>
  </si>
  <si>
    <t>地上最大层数</t>
  </si>
  <si>
    <t>层</t>
  </si>
  <si>
    <t>地下层数</t>
  </si>
  <si>
    <t>最大建筑高度</t>
  </si>
  <si>
    <t>M</t>
  </si>
  <si>
    <t>表三</t>
  </si>
  <si>
    <t>本期许可建筑单体指标表</t>
  </si>
  <si>
    <t>地下室停车位一览表</t>
  </si>
  <si>
    <t>基底面积（㎡）</t>
  </si>
  <si>
    <t>建筑面积（㎡）</t>
  </si>
  <si>
    <t>计容面积（㎡）</t>
  </si>
  <si>
    <t>地上建筑面积（㎡）</t>
  </si>
  <si>
    <t>地下建筑面积（㎡）</t>
  </si>
  <si>
    <t>建筑层数</t>
  </si>
  <si>
    <t>建筑高度（M）</t>
  </si>
  <si>
    <t>项目</t>
  </si>
  <si>
    <t>负一层</t>
  </si>
  <si>
    <t>负二层</t>
  </si>
  <si>
    <t>负三层</t>
  </si>
  <si>
    <t>负四层</t>
  </si>
  <si>
    <t>建筑面积</t>
  </si>
  <si>
    <t>合计：   ㎡</t>
  </si>
  <si>
    <t>/</t>
  </si>
  <si>
    <t>数量</t>
  </si>
  <si>
    <t>折算后</t>
  </si>
  <si>
    <t>住宅车位</t>
  </si>
  <si>
    <t>标准车位</t>
  </si>
  <si>
    <t>合计</t>
  </si>
  <si>
    <t>子母车位</t>
  </si>
  <si>
    <t>折算按1.5个标准泊位计。</t>
  </si>
  <si>
    <t>微型车位</t>
  </si>
  <si>
    <t>折算按0.7个标准泊位计。</t>
  </si>
  <si>
    <t>表四</t>
  </si>
  <si>
    <t>配套设施一览表</t>
  </si>
  <si>
    <t>无障碍车位</t>
  </si>
  <si>
    <t>序号</t>
  </si>
  <si>
    <t>占地面积（㎡）</t>
  </si>
  <si>
    <t>图例</t>
  </si>
  <si>
    <t>充电车位</t>
  </si>
  <si>
    <t>配套车位</t>
  </si>
  <si>
    <t>商业车位</t>
  </si>
  <si>
    <t>...</t>
  </si>
  <si>
    <r>
      <rPr>
        <b/>
        <sz val="11"/>
        <color theme="1"/>
        <rFont val="宋体"/>
        <charset val="134"/>
        <scheme val="minor"/>
      </rPr>
      <t>合计</t>
    </r>
    <r>
      <rPr>
        <sz val="11"/>
        <color theme="1"/>
        <rFont val="宋体"/>
        <charset val="134"/>
      </rPr>
      <t>（折算后）</t>
    </r>
  </si>
  <si>
    <t>汇总</t>
  </si>
  <si>
    <t>摩托车位</t>
  </si>
  <si>
    <t xml:space="preserve">合计  辆，按3.0平方米/辆，折合  ㎡。 </t>
  </si>
  <si>
    <t>其中多层为35233㎡</t>
  </si>
  <si>
    <t>物业管理用房</t>
  </si>
  <si>
    <t>地上计容面积的0.2%</t>
  </si>
  <si>
    <t>通信设施设备间</t>
  </si>
  <si>
    <t>架空层</t>
  </si>
  <si>
    <t>托老所</t>
  </si>
  <si>
    <t>托儿所</t>
  </si>
  <si>
    <t>生活垃圾投放点</t>
  </si>
  <si>
    <t>设置于地库</t>
  </si>
  <si>
    <t>邮政智能包裹柜</t>
  </si>
  <si>
    <t>其中人防面积13736.62㎡</t>
  </si>
  <si>
    <t>621（1144）</t>
  </si>
  <si>
    <t>35方-40方户型按照每户1.5人计</t>
  </si>
  <si>
    <t>新建住宅配建泊位应按照100%预留建设充电设施</t>
  </si>
  <si>
    <t>每100方1辆</t>
  </si>
  <si>
    <t xml:space="preserve"> </t>
  </si>
  <si>
    <t>访客车位</t>
  </si>
  <si>
    <t>按照住宅配建车位5%设置</t>
  </si>
  <si>
    <t>非机动车停车位数量</t>
  </si>
  <si>
    <t>其中按不低于50%泊位数比例电动停车位指标</t>
  </si>
  <si>
    <t>≤28%</t>
  </si>
  <si>
    <t>≥30%</t>
  </si>
  <si>
    <t>1#</t>
  </si>
  <si>
    <t>4F</t>
  </si>
  <si>
    <t>-</t>
  </si>
  <si>
    <t>2#</t>
  </si>
  <si>
    <t>3#</t>
  </si>
  <si>
    <t>4#</t>
  </si>
  <si>
    <t>5#</t>
  </si>
  <si>
    <t>6#</t>
  </si>
  <si>
    <t>7#</t>
  </si>
  <si>
    <t>8#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</si>
  <si>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</si>
  <si>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</si>
  <si>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</si>
  <si>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</si>
  <si>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</si>
  <si>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</si>
  <si>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</si>
  <si>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</si>
  <si>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</si>
  <si>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</si>
  <si>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</si>
  <si>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</si>
  <si>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21#</t>
  </si>
  <si>
    <t>22#</t>
  </si>
  <si>
    <t>23#</t>
  </si>
  <si>
    <t>24#</t>
  </si>
  <si>
    <t>25#</t>
  </si>
  <si>
    <t>26#</t>
  </si>
  <si>
    <t>27#</t>
  </si>
  <si>
    <t>28#</t>
  </si>
  <si>
    <t>29#</t>
  </si>
  <si>
    <t>30#</t>
  </si>
  <si>
    <t>25F</t>
  </si>
  <si>
    <t>31#</t>
  </si>
  <si>
    <t>32#</t>
  </si>
  <si>
    <t>1F</t>
  </si>
  <si>
    <t>绿地面积汇总表</t>
  </si>
  <si>
    <t>编号</t>
  </si>
  <si>
    <r>
      <rPr>
        <sz val="14"/>
        <color theme="1"/>
        <rFont val="宋体"/>
        <charset val="134"/>
        <scheme val="minor"/>
      </rPr>
      <t>单位（M</t>
    </r>
    <r>
      <rPr>
        <vertAlign val="superscript"/>
        <sz val="14"/>
        <color indexed="8"/>
        <rFont val="宋体"/>
        <charset val="134"/>
      </rPr>
      <t>2</t>
    </r>
    <r>
      <rPr>
        <sz val="14"/>
        <color indexed="8"/>
        <rFont val="宋体"/>
        <charset val="134"/>
      </rPr>
      <t>）</t>
    </r>
  </si>
  <si>
    <t>绿化面积</t>
  </si>
  <si>
    <t>折算系数</t>
  </si>
  <si>
    <r>
      <rPr>
        <sz val="14"/>
        <color theme="1"/>
        <rFont val="宋体"/>
        <charset val="134"/>
        <scheme val="minor"/>
      </rPr>
      <t>绿地面积   （</t>
    </r>
    <r>
      <rPr>
        <sz val="10"/>
        <color indexed="8"/>
        <rFont val="宋体"/>
        <charset val="134"/>
      </rPr>
      <t>注：参加计算绿地率计算的绿地面积）</t>
    </r>
  </si>
  <si>
    <t>户间绿地计入绿地率</t>
  </si>
  <si>
    <t>非机动车停车泊位数量汇总表</t>
  </si>
  <si>
    <r>
      <rPr>
        <sz val="14"/>
        <color theme="1"/>
        <rFont val="宋体"/>
        <charset val="134"/>
        <scheme val="minor"/>
      </rPr>
      <t>停车场地面积（M</t>
    </r>
    <r>
      <rPr>
        <vertAlign val="superscript"/>
        <sz val="14"/>
        <color indexed="8"/>
        <rFont val="宋体"/>
        <charset val="134"/>
      </rPr>
      <t>2</t>
    </r>
    <r>
      <rPr>
        <sz val="14"/>
        <color indexed="8"/>
        <rFont val="宋体"/>
        <charset val="134"/>
      </rPr>
      <t>)</t>
    </r>
  </si>
  <si>
    <t>折算停车泊位数（辆）</t>
  </si>
  <si>
    <t>31栋首层</t>
  </si>
  <si>
    <t>30栋首层</t>
  </si>
  <si>
    <t>32栋首层</t>
  </si>
  <si>
    <t>30栋二层</t>
  </si>
  <si>
    <t>31栋首二层</t>
  </si>
  <si>
    <t>具体位置详见地库</t>
  </si>
  <si>
    <t>室外体育健身场地</t>
  </si>
  <si>
    <t>31栋西南侧用地</t>
  </si>
  <si>
    <r>
      <t>58871.23</t>
    </r>
    <r>
      <rPr>
        <sz val="11"/>
        <color theme="1"/>
        <rFont val="宋体"/>
        <family val="3"/>
        <charset val="134"/>
        <scheme val="minor"/>
      </rPr>
      <t>+750+200+114</t>
    </r>
    <phoneticPr fontId="24" type="noConversion"/>
  </si>
  <si>
    <t>计容+老幼架</t>
    <phoneticPr fontId="24" type="noConversion"/>
  </si>
  <si>
    <t>计容面积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</si>
</sst>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0_ "/>
  </numFmts>
  <fonts count="26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4"/>
      <color rgb="FF0070C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rgb="FFFF0000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</font>
    <font>
      <vertAlign val="superscript"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 diagonalDown="1"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9" fontId="2" fillId="0" borderId="5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0" xfId="0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5" xfId="0" applyNumberFormat="1" applyFont="1" applyBorder="1">
      <alignment vertical="center"/>
    </xf>
    <xf numFmtId="178" fontId="0" fillId="0" borderId="5" xfId="0" applyNumberFormat="1" applyBorder="1">
      <alignment vertical="center"/>
    </xf>
    <xf numFmtId="0" fontId="10" fillId="0" borderId="5" xfId="0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180" fontId="10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justify"/>
    </xf>
    <xf numFmtId="0" fontId="4" fillId="0" borderId="0" xfId="0" applyFo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7" xfId="0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justify"/>
    </xf>
    <xf numFmtId="0" fontId="0" fillId="0" borderId="36" xfId="0" applyBorder="1">
      <alignment vertical="center"/>
    </xf>
    <xf numFmtId="0" fontId="7" fillId="0" borderId="20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16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justify"/>
    </xf>
    <xf numFmtId="0" fontId="10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178" fontId="10" fillId="0" borderId="24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178" fontId="2" fillId="2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33;&#20307;&#38754;&#3121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总图指标"/>
      <sheetName val="本期许可建筑单体指标"/>
      <sheetName val="计算底表"/>
      <sheetName val="地下室停车位"/>
      <sheetName val="绿化"/>
      <sheetName val="非机动车"/>
      <sheetName val="配套设施"/>
    </sheetNames>
    <sheetDataSet>
      <sheetData sheetId="0"/>
      <sheetData sheetId="1"/>
      <sheetData sheetId="2"/>
      <sheetData sheetId="3">
        <row r="5">
          <cell r="U5">
            <v>587.26</v>
          </cell>
          <cell r="W5">
            <v>1728.7</v>
          </cell>
          <cell r="Y5">
            <v>0</v>
          </cell>
        </row>
        <row r="6">
          <cell r="U6">
            <v>321.39999999999998</v>
          </cell>
          <cell r="W6">
            <v>907.8</v>
          </cell>
          <cell r="Y6">
            <v>0</v>
          </cell>
        </row>
        <row r="7">
          <cell r="U7">
            <v>379.03</v>
          </cell>
          <cell r="W7">
            <v>1114.8</v>
          </cell>
          <cell r="Y7">
            <v>0</v>
          </cell>
        </row>
        <row r="8">
          <cell r="U8">
            <v>553.15</v>
          </cell>
          <cell r="W8">
            <v>1675.8</v>
          </cell>
          <cell r="Y8">
            <v>0</v>
          </cell>
        </row>
        <row r="9">
          <cell r="U9">
            <v>586.24</v>
          </cell>
          <cell r="W9">
            <v>1728.7</v>
          </cell>
          <cell r="Y9">
            <v>0</v>
          </cell>
        </row>
        <row r="10">
          <cell r="U10">
            <v>379.03</v>
          </cell>
          <cell r="W10">
            <v>1114.8</v>
          </cell>
          <cell r="Y10">
            <v>0</v>
          </cell>
        </row>
        <row r="11">
          <cell r="U11">
            <v>379.03</v>
          </cell>
          <cell r="W11">
            <v>1114.8</v>
          </cell>
          <cell r="Y11">
            <v>0</v>
          </cell>
        </row>
        <row r="12">
          <cell r="U12">
            <v>379.03</v>
          </cell>
          <cell r="W12">
            <v>1114.8</v>
          </cell>
          <cell r="Y12">
            <v>0</v>
          </cell>
        </row>
        <row r="13">
          <cell r="U13">
            <v>334.45</v>
          </cell>
          <cell r="W13">
            <v>983</v>
          </cell>
          <cell r="Y13">
            <v>0</v>
          </cell>
        </row>
        <row r="14">
          <cell r="U14">
            <v>287.29000000000002</v>
          </cell>
          <cell r="W14">
            <v>854.9</v>
          </cell>
          <cell r="Y14">
            <v>0</v>
          </cell>
        </row>
        <row r="15">
          <cell r="U15">
            <v>470.77</v>
          </cell>
          <cell r="W15">
            <v>1374.7</v>
          </cell>
          <cell r="Y15">
            <v>0</v>
          </cell>
        </row>
        <row r="16">
          <cell r="U16">
            <v>393.1</v>
          </cell>
          <cell r="W16">
            <v>1190</v>
          </cell>
          <cell r="Y16">
            <v>0</v>
          </cell>
        </row>
        <row r="17">
          <cell r="U17">
            <v>379.03</v>
          </cell>
          <cell r="W17">
            <v>1114.8</v>
          </cell>
          <cell r="Y17">
            <v>0</v>
          </cell>
        </row>
        <row r="18">
          <cell r="U18">
            <v>470.77</v>
          </cell>
          <cell r="W18">
            <v>1374.7</v>
          </cell>
          <cell r="Y18">
            <v>0</v>
          </cell>
        </row>
        <row r="19">
          <cell r="U19">
            <v>480.47</v>
          </cell>
          <cell r="W19">
            <v>1374.8</v>
          </cell>
          <cell r="Y19">
            <v>0</v>
          </cell>
        </row>
        <row r="20">
          <cell r="U20">
            <v>470.77</v>
          </cell>
          <cell r="W20">
            <v>1374.7</v>
          </cell>
          <cell r="Y20">
            <v>0</v>
          </cell>
        </row>
        <row r="21">
          <cell r="U21">
            <v>321.39999999999998</v>
          </cell>
          <cell r="W21">
            <v>907.8</v>
          </cell>
          <cell r="Y21">
            <v>0</v>
          </cell>
        </row>
        <row r="22">
          <cell r="U22">
            <v>321.39999999999998</v>
          </cell>
          <cell r="W22">
            <v>907.8</v>
          </cell>
          <cell r="Y22">
            <v>0</v>
          </cell>
        </row>
        <row r="23">
          <cell r="U23">
            <v>484.84</v>
          </cell>
          <cell r="W23">
            <v>1449.9</v>
          </cell>
          <cell r="Y23">
            <v>0</v>
          </cell>
        </row>
        <row r="24">
          <cell r="U24">
            <v>480.47</v>
          </cell>
          <cell r="W24">
            <v>1374.8</v>
          </cell>
          <cell r="Y24">
            <v>0</v>
          </cell>
        </row>
        <row r="25">
          <cell r="U25">
            <v>470.77</v>
          </cell>
          <cell r="W25">
            <v>1374.7</v>
          </cell>
          <cell r="Y25">
            <v>0</v>
          </cell>
        </row>
        <row r="26">
          <cell r="U26">
            <v>470.77</v>
          </cell>
          <cell r="W26">
            <v>1374.7</v>
          </cell>
          <cell r="Y26">
            <v>0</v>
          </cell>
        </row>
        <row r="27">
          <cell r="U27">
            <v>393.1</v>
          </cell>
          <cell r="W27">
            <v>1190</v>
          </cell>
          <cell r="Y27">
            <v>0</v>
          </cell>
        </row>
        <row r="28">
          <cell r="U28">
            <v>484.84</v>
          </cell>
          <cell r="W28">
            <v>1449.9</v>
          </cell>
          <cell r="Y28">
            <v>0</v>
          </cell>
        </row>
        <row r="29">
          <cell r="U29">
            <v>321.39999999999998</v>
          </cell>
          <cell r="W29">
            <v>907.8</v>
          </cell>
          <cell r="Y29">
            <v>0</v>
          </cell>
        </row>
        <row r="30">
          <cell r="U30">
            <v>400.8</v>
          </cell>
          <cell r="V30">
            <v>1090</v>
          </cell>
          <cell r="W30">
            <v>1090</v>
          </cell>
          <cell r="X30">
            <v>1090</v>
          </cell>
          <cell r="Y30">
            <v>0</v>
          </cell>
        </row>
        <row r="31">
          <cell r="U31">
            <v>400.8</v>
          </cell>
          <cell r="V31">
            <v>1090</v>
          </cell>
          <cell r="W31">
            <v>1090</v>
          </cell>
          <cell r="X31">
            <v>1090</v>
          </cell>
          <cell r="Y31">
            <v>0</v>
          </cell>
        </row>
        <row r="32">
          <cell r="U32">
            <v>400.8</v>
          </cell>
          <cell r="V32">
            <v>1090</v>
          </cell>
          <cell r="W32">
            <v>1090</v>
          </cell>
          <cell r="X32">
            <v>1090</v>
          </cell>
          <cell r="Y32">
            <v>0</v>
          </cell>
        </row>
        <row r="33">
          <cell r="U33">
            <v>320.64</v>
          </cell>
          <cell r="V33">
            <v>872</v>
          </cell>
          <cell r="W33">
            <v>872</v>
          </cell>
          <cell r="X33">
            <v>872</v>
          </cell>
          <cell r="Y33">
            <v>0</v>
          </cell>
        </row>
        <row r="34">
          <cell r="U34">
            <v>495.79</v>
          </cell>
          <cell r="W34">
            <v>11885.7</v>
          </cell>
          <cell r="Y34">
            <v>0</v>
          </cell>
        </row>
        <row r="35">
          <cell r="U35">
            <v>791.27</v>
          </cell>
          <cell r="V35">
            <v>12384.3</v>
          </cell>
          <cell r="W35">
            <v>11634.3</v>
          </cell>
          <cell r="X35">
            <v>12384.3</v>
          </cell>
          <cell r="Y35">
            <v>0</v>
          </cell>
        </row>
        <row r="36">
          <cell r="U36">
            <v>234.3</v>
          </cell>
          <cell r="V36">
            <v>234.3</v>
          </cell>
          <cell r="W36">
            <v>121.36</v>
          </cell>
          <cell r="X36">
            <v>234.3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9"/>
  <sheetViews>
    <sheetView topLeftCell="A11" workbookViewId="0">
      <selection sqref="A1:A18"/>
    </sheetView>
  </sheetViews>
  <sheetFormatPr defaultColWidth="9" defaultRowHeight="14.4" x14ac:dyDescent="0.25"/>
  <cols>
    <col min="1" max="1" width="15.88671875" customWidth="1"/>
    <col min="2" max="2" width="8.88671875" customWidth="1"/>
    <col min="3" max="3" width="17.21875" customWidth="1"/>
    <col min="4" max="4" width="20.5546875" customWidth="1"/>
    <col min="5" max="5" width="17.88671875" customWidth="1"/>
    <col min="6" max="6" width="12.44140625" customWidth="1"/>
    <col min="7" max="7" width="12.88671875" customWidth="1"/>
    <col min="8" max="9" width="12.44140625" customWidth="1"/>
    <col min="10" max="10" width="18.77734375" customWidth="1"/>
    <col min="11" max="11" width="7.21875" customWidth="1"/>
    <col min="12" max="12" width="8.77734375" customWidth="1"/>
    <col min="17" max="17" width="13.33203125" customWidth="1"/>
    <col min="18" max="18" width="11.5546875" customWidth="1"/>
    <col min="19" max="19" width="13.5546875" customWidth="1"/>
    <col min="21" max="21" width="11.33203125" customWidth="1"/>
    <col min="23" max="23" width="13.33203125" customWidth="1"/>
    <col min="24" max="24" width="24" customWidth="1"/>
    <col min="25" max="26" width="13.33203125" customWidth="1"/>
    <col min="27" max="27" width="22" customWidth="1"/>
  </cols>
  <sheetData>
    <row r="1" spans="1:27" ht="25.8" x14ac:dyDescent="0.25">
      <c r="A1" s="111" t="s">
        <v>0</v>
      </c>
      <c r="B1" s="75" t="s">
        <v>1</v>
      </c>
      <c r="C1" s="76"/>
      <c r="D1" s="76"/>
      <c r="E1" s="76"/>
      <c r="F1" s="76"/>
      <c r="G1" s="76"/>
      <c r="H1" s="76"/>
      <c r="I1" s="76"/>
      <c r="J1" s="77"/>
      <c r="L1" s="111" t="s">
        <v>2</v>
      </c>
      <c r="M1" s="111"/>
      <c r="N1" s="75" t="s">
        <v>1</v>
      </c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7"/>
    </row>
    <row r="2" spans="1:27" ht="17.399999999999999" x14ac:dyDescent="0.25">
      <c r="A2" s="112"/>
      <c r="B2" s="78" t="s">
        <v>3</v>
      </c>
      <c r="C2" s="79"/>
      <c r="D2" s="79"/>
      <c r="E2" s="5" t="s">
        <v>4</v>
      </c>
      <c r="F2" s="12" t="s">
        <v>5</v>
      </c>
      <c r="G2" s="5" t="s">
        <v>6</v>
      </c>
      <c r="H2" s="5" t="s">
        <v>7</v>
      </c>
      <c r="I2" s="5" t="s">
        <v>8</v>
      </c>
      <c r="J2" s="46" t="s">
        <v>9</v>
      </c>
      <c r="L2" s="111"/>
      <c r="M2" s="111"/>
      <c r="N2" s="78" t="s">
        <v>3</v>
      </c>
      <c r="O2" s="79"/>
      <c r="P2" s="79"/>
      <c r="Q2" s="79"/>
      <c r="R2" s="5" t="s">
        <v>4</v>
      </c>
      <c r="S2" s="5" t="s">
        <v>10</v>
      </c>
      <c r="T2" s="5" t="s">
        <v>6</v>
      </c>
      <c r="U2" s="5" t="s">
        <v>7</v>
      </c>
      <c r="V2" s="5" t="s">
        <v>8</v>
      </c>
      <c r="W2" s="5" t="s">
        <v>11</v>
      </c>
      <c r="X2" s="5" t="s">
        <v>12</v>
      </c>
      <c r="Y2" s="5" t="s">
        <v>13</v>
      </c>
      <c r="Z2" s="5" t="s">
        <v>14</v>
      </c>
      <c r="AA2" s="46" t="s">
        <v>9</v>
      </c>
    </row>
    <row r="3" spans="1:27" ht="17.399999999999999" x14ac:dyDescent="0.25">
      <c r="A3" s="112"/>
      <c r="B3" s="78" t="s">
        <v>15</v>
      </c>
      <c r="C3" s="79"/>
      <c r="D3" s="79"/>
      <c r="E3" s="5" t="s">
        <v>16</v>
      </c>
      <c r="F3" s="12">
        <v>49059.360000000001</v>
      </c>
      <c r="G3" s="52"/>
      <c r="H3" s="52"/>
      <c r="I3" s="52"/>
      <c r="J3" s="46"/>
      <c r="L3" s="111"/>
      <c r="M3" s="111"/>
      <c r="N3" s="78" t="s">
        <v>17</v>
      </c>
      <c r="O3" s="79"/>
      <c r="P3" s="79"/>
      <c r="Q3" s="79"/>
      <c r="R3" s="5" t="s">
        <v>16</v>
      </c>
      <c r="S3" s="52"/>
      <c r="T3" s="52"/>
      <c r="U3" s="52"/>
      <c r="V3" s="52"/>
      <c r="W3" s="52"/>
      <c r="X3" s="52"/>
      <c r="Y3" s="52"/>
      <c r="Z3" s="52"/>
      <c r="AA3" s="46"/>
    </row>
    <row r="4" spans="1:27" ht="22.05" customHeight="1" x14ac:dyDescent="0.25">
      <c r="A4" s="112"/>
      <c r="B4" s="78" t="s">
        <v>18</v>
      </c>
      <c r="C4" s="79"/>
      <c r="D4" s="79"/>
      <c r="E4" s="5" t="s">
        <v>16</v>
      </c>
      <c r="F4" s="5"/>
      <c r="G4" s="12"/>
      <c r="H4" s="12"/>
      <c r="I4" s="19"/>
      <c r="J4" s="47"/>
      <c r="L4" s="111"/>
      <c r="M4" s="111"/>
      <c r="N4" s="80" t="s">
        <v>19</v>
      </c>
      <c r="O4" s="81"/>
      <c r="P4" s="81"/>
      <c r="Q4" s="82"/>
      <c r="R4" s="5" t="s">
        <v>16</v>
      </c>
      <c r="S4" s="5"/>
      <c r="T4" s="5"/>
      <c r="U4" s="5"/>
      <c r="V4" s="5"/>
      <c r="W4" s="5"/>
      <c r="X4" s="5"/>
      <c r="Y4" s="5"/>
      <c r="Z4" s="5"/>
      <c r="AA4" s="46"/>
    </row>
    <row r="5" spans="1:27" ht="17.399999999999999" x14ac:dyDescent="0.25">
      <c r="A5" s="112"/>
      <c r="B5" s="78" t="s">
        <v>20</v>
      </c>
      <c r="C5" s="79"/>
      <c r="D5" s="79"/>
      <c r="E5" s="5" t="s">
        <v>16</v>
      </c>
      <c r="F5" s="12"/>
      <c r="G5" s="12"/>
      <c r="H5" s="12"/>
      <c r="I5" s="19"/>
      <c r="J5" s="47"/>
      <c r="L5" s="111"/>
      <c r="M5" s="111"/>
      <c r="N5" s="78" t="s">
        <v>18</v>
      </c>
      <c r="O5" s="79"/>
      <c r="P5" s="79"/>
      <c r="Q5" s="79"/>
      <c r="R5" s="5" t="s">
        <v>16</v>
      </c>
      <c r="S5" s="5"/>
      <c r="T5" s="5"/>
      <c r="U5" s="12"/>
      <c r="V5" s="12"/>
      <c r="W5" s="19"/>
      <c r="X5" s="19"/>
      <c r="Y5" s="19"/>
      <c r="Z5" s="19"/>
      <c r="AA5" s="47"/>
    </row>
    <row r="6" spans="1:27" ht="17.399999999999999" x14ac:dyDescent="0.25">
      <c r="A6" s="112"/>
      <c r="B6" s="113" t="s">
        <v>21</v>
      </c>
      <c r="C6" s="83"/>
      <c r="D6" s="83"/>
      <c r="E6" s="5" t="s">
        <v>16</v>
      </c>
      <c r="F6" s="5"/>
      <c r="G6" s="12"/>
      <c r="H6" s="12"/>
      <c r="I6" s="19"/>
      <c r="J6" s="47"/>
      <c r="L6" s="111"/>
      <c r="M6" s="111"/>
      <c r="N6" s="78" t="s">
        <v>20</v>
      </c>
      <c r="O6" s="79"/>
      <c r="P6" s="79"/>
      <c r="Q6" s="79"/>
      <c r="R6" s="5" t="s">
        <v>16</v>
      </c>
      <c r="S6" s="5"/>
      <c r="T6" s="12"/>
      <c r="U6" s="12"/>
      <c r="V6" s="12"/>
      <c r="W6" s="19"/>
      <c r="X6" s="19"/>
      <c r="Y6" s="19"/>
      <c r="Z6" s="19"/>
      <c r="AA6" s="47"/>
    </row>
    <row r="7" spans="1:27" ht="17.399999999999999" x14ac:dyDescent="0.25">
      <c r="A7" s="112"/>
      <c r="B7" s="85"/>
      <c r="C7" s="83"/>
      <c r="D7" s="83"/>
      <c r="E7" s="5" t="s">
        <v>16</v>
      </c>
      <c r="F7" s="5"/>
      <c r="G7" s="12"/>
      <c r="H7" s="12"/>
      <c r="I7" s="19"/>
      <c r="J7" s="47"/>
      <c r="L7" s="111"/>
      <c r="M7" s="111"/>
      <c r="N7" s="113" t="s">
        <v>21</v>
      </c>
      <c r="O7" s="83" t="s">
        <v>22</v>
      </c>
      <c r="P7" s="83"/>
      <c r="Q7" s="83"/>
      <c r="R7" s="5" t="s">
        <v>16</v>
      </c>
      <c r="S7" s="62"/>
      <c r="T7" s="5"/>
      <c r="U7" s="12"/>
      <c r="V7" s="12"/>
      <c r="W7" s="19"/>
      <c r="X7" s="19"/>
      <c r="Y7" s="19"/>
      <c r="Z7" s="19"/>
      <c r="AA7" s="47"/>
    </row>
    <row r="8" spans="1:27" ht="22.5" customHeight="1" x14ac:dyDescent="0.25">
      <c r="A8" s="112"/>
      <c r="B8" s="85"/>
      <c r="C8" s="83" t="s">
        <v>23</v>
      </c>
      <c r="D8" s="83"/>
      <c r="E8" s="5" t="s">
        <v>16</v>
      </c>
      <c r="F8" s="5"/>
      <c r="G8" s="12"/>
      <c r="H8" s="12"/>
      <c r="I8" s="19"/>
      <c r="J8" s="47"/>
      <c r="L8" s="111"/>
      <c r="M8" s="111"/>
      <c r="N8" s="85"/>
      <c r="O8" s="83" t="s">
        <v>24</v>
      </c>
      <c r="P8" s="83"/>
      <c r="Q8" s="83"/>
      <c r="R8" s="5" t="s">
        <v>16</v>
      </c>
      <c r="S8" s="62"/>
      <c r="T8" s="5"/>
      <c r="U8" s="12"/>
      <c r="V8" s="12"/>
      <c r="W8" s="19"/>
      <c r="X8" s="19"/>
      <c r="Y8" s="19"/>
      <c r="Z8" s="19"/>
      <c r="AA8" s="47"/>
    </row>
    <row r="9" spans="1:27" ht="22.5" customHeight="1" x14ac:dyDescent="0.25">
      <c r="A9" s="112"/>
      <c r="B9" s="85"/>
      <c r="C9" s="83" t="s">
        <v>25</v>
      </c>
      <c r="D9" s="83"/>
      <c r="E9" s="5" t="s">
        <v>16</v>
      </c>
      <c r="F9" s="5"/>
      <c r="G9" s="12"/>
      <c r="H9" s="12"/>
      <c r="I9" s="19"/>
      <c r="J9" s="47"/>
      <c r="L9" s="111"/>
      <c r="M9" s="111"/>
      <c r="N9" s="85"/>
      <c r="O9" s="83" t="s">
        <v>26</v>
      </c>
      <c r="P9" s="83" t="s">
        <v>23</v>
      </c>
      <c r="Q9" s="83"/>
      <c r="R9" s="5" t="s">
        <v>16</v>
      </c>
      <c r="S9" s="62"/>
      <c r="T9" s="5"/>
      <c r="U9" s="12"/>
      <c r="V9" s="12"/>
      <c r="W9" s="19"/>
      <c r="X9" s="19"/>
      <c r="Y9" s="19"/>
      <c r="Z9" s="19"/>
      <c r="AA9" s="47"/>
    </row>
    <row r="10" spans="1:27" ht="22.5" customHeight="1" x14ac:dyDescent="0.25">
      <c r="A10" s="112"/>
      <c r="B10" s="85"/>
      <c r="C10" s="83" t="s">
        <v>27</v>
      </c>
      <c r="D10" s="83"/>
      <c r="E10" s="5" t="s">
        <v>16</v>
      </c>
      <c r="F10" s="5"/>
      <c r="G10" s="12"/>
      <c r="H10" s="12"/>
      <c r="I10" s="19"/>
      <c r="J10" s="47"/>
      <c r="L10" s="111"/>
      <c r="M10" s="111"/>
      <c r="N10" s="85"/>
      <c r="O10" s="83"/>
      <c r="P10" s="83" t="s">
        <v>25</v>
      </c>
      <c r="Q10" s="83"/>
      <c r="R10" s="5" t="s">
        <v>16</v>
      </c>
      <c r="S10" s="62"/>
      <c r="T10" s="5"/>
      <c r="U10" s="12"/>
      <c r="V10" s="12"/>
      <c r="W10" s="19"/>
      <c r="X10" s="19"/>
      <c r="Y10" s="19"/>
      <c r="Z10" s="19"/>
      <c r="AA10" s="47"/>
    </row>
    <row r="11" spans="1:27" ht="24" customHeight="1" x14ac:dyDescent="0.25">
      <c r="A11" s="112"/>
      <c r="B11" s="85"/>
      <c r="C11" s="84" t="s">
        <v>28</v>
      </c>
      <c r="D11" s="84"/>
      <c r="E11" s="5"/>
      <c r="F11" s="53"/>
      <c r="G11" s="12"/>
      <c r="H11" s="12"/>
      <c r="I11" s="19"/>
      <c r="J11" s="47"/>
      <c r="L11" s="111"/>
      <c r="M11" s="111"/>
      <c r="N11" s="85"/>
      <c r="O11" s="83"/>
      <c r="P11" s="83" t="s">
        <v>27</v>
      </c>
      <c r="Q11" s="83"/>
      <c r="R11" s="5" t="s">
        <v>16</v>
      </c>
      <c r="S11" s="62"/>
      <c r="T11" s="5"/>
      <c r="U11" s="12"/>
      <c r="V11" s="12"/>
      <c r="W11" s="19"/>
      <c r="X11" s="19"/>
      <c r="Y11" s="19"/>
      <c r="Z11" s="19"/>
      <c r="AA11" s="47"/>
    </row>
    <row r="12" spans="1:27" ht="18" customHeight="1" x14ac:dyDescent="0.25">
      <c r="A12" s="112"/>
      <c r="B12" s="85"/>
      <c r="C12" s="83"/>
      <c r="D12" s="83"/>
      <c r="E12" s="5" t="s">
        <v>16</v>
      </c>
      <c r="F12" s="5"/>
      <c r="G12" s="12"/>
      <c r="H12" s="12"/>
      <c r="I12" s="19"/>
      <c r="J12" s="47"/>
      <c r="L12" s="111"/>
      <c r="M12" s="111"/>
      <c r="N12" s="85"/>
      <c r="O12" s="83"/>
      <c r="P12" s="84" t="s">
        <v>28</v>
      </c>
      <c r="Q12" s="84"/>
      <c r="R12" s="5"/>
      <c r="S12" s="63"/>
      <c r="T12" s="53"/>
      <c r="U12" s="12"/>
      <c r="V12" s="12"/>
      <c r="W12" s="19"/>
      <c r="X12" s="19"/>
      <c r="Y12" s="19"/>
      <c r="Z12" s="19"/>
      <c r="AA12" s="47"/>
    </row>
    <row r="13" spans="1:27" ht="17.399999999999999" x14ac:dyDescent="0.25">
      <c r="A13" s="112"/>
      <c r="B13" s="85"/>
      <c r="C13" s="83" t="s">
        <v>29</v>
      </c>
      <c r="D13" s="83"/>
      <c r="E13" s="5" t="s">
        <v>16</v>
      </c>
      <c r="F13" s="5"/>
      <c r="G13" s="12"/>
      <c r="H13" s="12"/>
      <c r="I13" s="19"/>
      <c r="J13" s="47"/>
      <c r="L13" s="111"/>
      <c r="M13" s="111"/>
      <c r="N13" s="85"/>
      <c r="O13" s="83" t="s">
        <v>30</v>
      </c>
      <c r="P13" s="83"/>
      <c r="Q13" s="83"/>
      <c r="R13" s="5" t="s">
        <v>16</v>
      </c>
      <c r="S13" s="62"/>
      <c r="T13" s="5"/>
      <c r="U13" s="12"/>
      <c r="V13" s="12"/>
      <c r="W13" s="19"/>
      <c r="X13" s="19"/>
      <c r="Y13" s="19"/>
      <c r="Z13" s="19"/>
      <c r="AA13" s="47"/>
    </row>
    <row r="14" spans="1:27" ht="17.399999999999999" x14ac:dyDescent="0.25">
      <c r="A14" s="112"/>
      <c r="B14" s="85"/>
      <c r="C14" s="83" t="s">
        <v>31</v>
      </c>
      <c r="D14" s="83"/>
      <c r="E14" s="5" t="s">
        <v>16</v>
      </c>
      <c r="F14" s="5"/>
      <c r="G14" s="12"/>
      <c r="H14" s="12"/>
      <c r="I14" s="19"/>
      <c r="J14" s="47"/>
      <c r="L14" s="111"/>
      <c r="M14" s="111"/>
      <c r="N14" s="85"/>
      <c r="O14" s="83" t="s">
        <v>26</v>
      </c>
      <c r="P14" s="83" t="s">
        <v>29</v>
      </c>
      <c r="Q14" s="83"/>
      <c r="R14" s="5" t="s">
        <v>16</v>
      </c>
      <c r="S14" s="62"/>
      <c r="T14" s="5"/>
      <c r="U14" s="12"/>
      <c r="V14" s="12"/>
      <c r="W14" s="19"/>
      <c r="X14" s="19"/>
      <c r="Y14" s="19"/>
      <c r="Z14" s="19"/>
      <c r="AA14" s="47"/>
    </row>
    <row r="15" spans="1:27" ht="17.399999999999999" x14ac:dyDescent="0.25">
      <c r="A15" s="112"/>
      <c r="B15" s="85"/>
      <c r="C15" s="83" t="s">
        <v>32</v>
      </c>
      <c r="D15" s="83"/>
      <c r="E15" s="5" t="s">
        <v>16</v>
      </c>
      <c r="F15" s="5"/>
      <c r="G15" s="12"/>
      <c r="H15" s="12"/>
      <c r="I15" s="19"/>
      <c r="J15" s="47"/>
      <c r="L15" s="111"/>
      <c r="M15" s="111"/>
      <c r="N15" s="85"/>
      <c r="O15" s="83"/>
      <c r="P15" s="83" t="s">
        <v>31</v>
      </c>
      <c r="Q15" s="83"/>
      <c r="R15" s="5" t="s">
        <v>16</v>
      </c>
      <c r="S15" s="62"/>
      <c r="T15" s="5"/>
      <c r="U15" s="12"/>
      <c r="V15" s="12"/>
      <c r="W15" s="19"/>
      <c r="X15" s="19"/>
      <c r="Y15" s="19"/>
      <c r="Z15" s="19"/>
      <c r="AA15" s="47"/>
    </row>
    <row r="16" spans="1:27" ht="17.399999999999999" x14ac:dyDescent="0.25">
      <c r="A16" s="112"/>
      <c r="B16" s="85"/>
      <c r="C16" s="83" t="s">
        <v>28</v>
      </c>
      <c r="D16" s="83"/>
      <c r="E16" s="5"/>
      <c r="F16" s="5"/>
      <c r="G16" s="12"/>
      <c r="H16" s="12"/>
      <c r="I16" s="19"/>
      <c r="J16" s="47"/>
      <c r="L16" s="111"/>
      <c r="M16" s="111"/>
      <c r="N16" s="85"/>
      <c r="O16" s="83"/>
      <c r="P16" s="83" t="s">
        <v>32</v>
      </c>
      <c r="Q16" s="83"/>
      <c r="R16" s="5" t="s">
        <v>16</v>
      </c>
      <c r="S16" s="62"/>
      <c r="T16" s="5"/>
      <c r="U16" s="12"/>
      <c r="V16" s="12"/>
      <c r="W16" s="19"/>
      <c r="X16" s="19"/>
      <c r="Y16" s="19"/>
      <c r="Z16" s="19"/>
      <c r="AA16" s="47"/>
    </row>
    <row r="17" spans="1:27" ht="17.399999999999999" x14ac:dyDescent="0.25">
      <c r="A17" s="112"/>
      <c r="B17" s="85" t="s">
        <v>33</v>
      </c>
      <c r="C17" s="83"/>
      <c r="D17" s="83"/>
      <c r="E17" s="5" t="s">
        <v>16</v>
      </c>
      <c r="F17" s="12"/>
      <c r="G17" s="12"/>
      <c r="H17" s="12"/>
      <c r="I17" s="19"/>
      <c r="J17" s="47"/>
      <c r="L17" s="111"/>
      <c r="M17" s="111"/>
      <c r="N17" s="85"/>
      <c r="O17" s="83"/>
      <c r="P17" s="83" t="s">
        <v>28</v>
      </c>
      <c r="Q17" s="83"/>
      <c r="R17" s="5"/>
      <c r="S17" s="62"/>
      <c r="T17" s="5"/>
      <c r="U17" s="12"/>
      <c r="V17" s="12"/>
      <c r="W17" s="19"/>
      <c r="X17" s="19"/>
      <c r="Y17" s="19"/>
      <c r="Z17" s="19"/>
      <c r="AA17" s="47"/>
    </row>
    <row r="18" spans="1:27" ht="17.399999999999999" x14ac:dyDescent="0.25">
      <c r="A18" s="112"/>
      <c r="B18" s="113" t="s">
        <v>21</v>
      </c>
      <c r="C18" s="83"/>
      <c r="D18" s="83"/>
      <c r="E18" s="5" t="s">
        <v>16</v>
      </c>
      <c r="F18" s="5"/>
      <c r="G18" s="12"/>
      <c r="H18" s="12"/>
      <c r="I18" s="19"/>
      <c r="J18" s="47"/>
      <c r="L18" s="111"/>
      <c r="M18" s="111"/>
      <c r="N18" s="85" t="s">
        <v>33</v>
      </c>
      <c r="O18" s="83"/>
      <c r="P18" s="83"/>
      <c r="Q18" s="83"/>
      <c r="R18" s="5" t="s">
        <v>16</v>
      </c>
      <c r="S18" s="5"/>
      <c r="T18" s="12"/>
      <c r="U18" s="12"/>
      <c r="V18" s="12"/>
      <c r="W18" s="19"/>
      <c r="X18" s="19"/>
      <c r="Y18" s="19"/>
      <c r="Z18" s="19"/>
      <c r="AA18" s="47"/>
    </row>
    <row r="19" spans="1:27" ht="17.399999999999999" x14ac:dyDescent="0.25">
      <c r="B19" s="113"/>
      <c r="C19" s="83"/>
      <c r="D19" s="83"/>
      <c r="E19" s="5" t="s">
        <v>16</v>
      </c>
      <c r="F19" s="5"/>
      <c r="G19" s="12"/>
      <c r="H19" s="12"/>
      <c r="I19" s="19"/>
      <c r="J19" s="47"/>
      <c r="N19" s="113" t="s">
        <v>34</v>
      </c>
      <c r="O19" s="83" t="s">
        <v>22</v>
      </c>
      <c r="P19" s="83"/>
      <c r="Q19" s="83"/>
      <c r="R19" s="5" t="s">
        <v>16</v>
      </c>
      <c r="S19" s="62"/>
      <c r="T19" s="5"/>
      <c r="U19" s="12"/>
      <c r="V19" s="12"/>
      <c r="W19" s="19"/>
      <c r="X19" s="19"/>
      <c r="Y19" s="19"/>
      <c r="Z19" s="19"/>
      <c r="AA19" s="47"/>
    </row>
    <row r="20" spans="1:27" ht="17.399999999999999" x14ac:dyDescent="0.25">
      <c r="B20" s="113"/>
      <c r="C20" s="83" t="s">
        <v>23</v>
      </c>
      <c r="D20" s="83"/>
      <c r="E20" s="5" t="s">
        <v>16</v>
      </c>
      <c r="F20" s="5"/>
      <c r="G20" s="12"/>
      <c r="H20" s="12"/>
      <c r="I20" s="19"/>
      <c r="J20" s="47"/>
      <c r="N20" s="113"/>
      <c r="O20" s="83" t="s">
        <v>24</v>
      </c>
      <c r="P20" s="83"/>
      <c r="Q20" s="83"/>
      <c r="R20" s="5" t="s">
        <v>16</v>
      </c>
      <c r="S20" s="62"/>
      <c r="T20" s="5"/>
      <c r="U20" s="12"/>
      <c r="V20" s="12"/>
      <c r="W20" s="19"/>
      <c r="X20" s="19"/>
      <c r="Y20" s="19"/>
      <c r="Z20" s="19"/>
      <c r="AA20" s="47"/>
    </row>
    <row r="21" spans="1:27" ht="17.399999999999999" x14ac:dyDescent="0.25">
      <c r="B21" s="113"/>
      <c r="C21" s="83" t="s">
        <v>25</v>
      </c>
      <c r="D21" s="83"/>
      <c r="E21" s="5" t="s">
        <v>16</v>
      </c>
      <c r="F21" s="5"/>
      <c r="G21" s="12"/>
      <c r="H21" s="12"/>
      <c r="I21" s="19"/>
      <c r="J21" s="47"/>
      <c r="N21" s="113"/>
      <c r="O21" s="83" t="s">
        <v>26</v>
      </c>
      <c r="P21" s="83" t="s">
        <v>23</v>
      </c>
      <c r="Q21" s="83"/>
      <c r="R21" s="5" t="s">
        <v>16</v>
      </c>
      <c r="S21" s="62"/>
      <c r="T21" s="5"/>
      <c r="U21" s="12"/>
      <c r="V21" s="12"/>
      <c r="W21" s="19"/>
      <c r="X21" s="19"/>
      <c r="Y21" s="19"/>
      <c r="Z21" s="19"/>
      <c r="AA21" s="47"/>
    </row>
    <row r="22" spans="1:27" ht="22.05" customHeight="1" x14ac:dyDescent="0.25">
      <c r="B22" s="113"/>
      <c r="C22" s="83" t="s">
        <v>28</v>
      </c>
      <c r="D22" s="83"/>
      <c r="E22" s="5"/>
      <c r="F22" s="5"/>
      <c r="G22" s="12"/>
      <c r="H22" s="12"/>
      <c r="I22" s="19"/>
      <c r="J22" s="47"/>
      <c r="N22" s="113"/>
      <c r="O22" s="83"/>
      <c r="P22" s="83" t="s">
        <v>25</v>
      </c>
      <c r="Q22" s="83"/>
      <c r="R22" s="5" t="s">
        <v>16</v>
      </c>
      <c r="S22" s="62"/>
      <c r="T22" s="5"/>
      <c r="U22" s="12"/>
      <c r="V22" s="12"/>
      <c r="W22" s="19"/>
      <c r="X22" s="19"/>
      <c r="Y22" s="19"/>
      <c r="Z22" s="19"/>
      <c r="AA22" s="47"/>
    </row>
    <row r="23" spans="1:27" ht="19.95" customHeight="1" x14ac:dyDescent="0.25">
      <c r="B23" s="113"/>
      <c r="C23" s="83" t="s">
        <v>28</v>
      </c>
      <c r="D23" s="83"/>
      <c r="E23" s="5"/>
      <c r="F23" s="5"/>
      <c r="G23" s="12"/>
      <c r="H23" s="12"/>
      <c r="I23" s="19"/>
      <c r="J23" s="47"/>
      <c r="N23" s="113"/>
      <c r="O23" s="83"/>
      <c r="P23" s="83" t="s">
        <v>28</v>
      </c>
      <c r="Q23" s="83"/>
      <c r="R23" s="5"/>
      <c r="S23" s="62"/>
      <c r="T23" s="5"/>
      <c r="U23" s="12"/>
      <c r="V23" s="12"/>
      <c r="W23" s="19"/>
      <c r="X23" s="19"/>
      <c r="Y23" s="19"/>
      <c r="Z23" s="19"/>
      <c r="AA23" s="47"/>
    </row>
    <row r="24" spans="1:27" ht="17.399999999999999" x14ac:dyDescent="0.25">
      <c r="B24" s="113"/>
      <c r="C24" s="83"/>
      <c r="D24" s="83"/>
      <c r="E24" s="5" t="s">
        <v>16</v>
      </c>
      <c r="F24" s="5"/>
      <c r="G24" s="12"/>
      <c r="H24" s="12"/>
      <c r="I24" s="19"/>
      <c r="J24" s="47"/>
      <c r="N24" s="113"/>
      <c r="O24" s="83"/>
      <c r="P24" s="83" t="s">
        <v>28</v>
      </c>
      <c r="Q24" s="83"/>
      <c r="R24" s="5"/>
      <c r="S24" s="62"/>
      <c r="T24" s="5"/>
      <c r="U24" s="12"/>
      <c r="V24" s="12"/>
      <c r="W24" s="19"/>
      <c r="X24" s="19"/>
      <c r="Y24" s="19"/>
      <c r="Z24" s="19"/>
      <c r="AA24" s="47"/>
    </row>
    <row r="25" spans="1:27" ht="17.399999999999999" x14ac:dyDescent="0.25">
      <c r="B25" s="113"/>
      <c r="C25" s="83" t="s">
        <v>29</v>
      </c>
      <c r="D25" s="83"/>
      <c r="E25" s="5" t="s">
        <v>16</v>
      </c>
      <c r="F25" s="5"/>
      <c r="G25" s="12"/>
      <c r="H25" s="12"/>
      <c r="I25" s="19"/>
      <c r="J25" s="47"/>
      <c r="N25" s="113"/>
      <c r="O25" s="83" t="s">
        <v>30</v>
      </c>
      <c r="P25" s="83"/>
      <c r="Q25" s="83"/>
      <c r="R25" s="5" t="s">
        <v>16</v>
      </c>
      <c r="S25" s="62"/>
      <c r="T25" s="5"/>
      <c r="U25" s="12"/>
      <c r="V25" s="12"/>
      <c r="W25" s="19"/>
      <c r="X25" s="19"/>
      <c r="Y25" s="19"/>
      <c r="Z25" s="19"/>
      <c r="AA25" s="47"/>
    </row>
    <row r="26" spans="1:27" ht="17.399999999999999" x14ac:dyDescent="0.25">
      <c r="B26" s="113"/>
      <c r="C26" s="83" t="s">
        <v>31</v>
      </c>
      <c r="D26" s="83"/>
      <c r="E26" s="5" t="s">
        <v>16</v>
      </c>
      <c r="F26" s="5"/>
      <c r="G26" s="12"/>
      <c r="H26" s="12"/>
      <c r="I26" s="19"/>
      <c r="J26" s="47"/>
      <c r="N26" s="113"/>
      <c r="O26" s="83" t="s">
        <v>26</v>
      </c>
      <c r="P26" s="83" t="s">
        <v>29</v>
      </c>
      <c r="Q26" s="83"/>
      <c r="R26" s="5" t="s">
        <v>16</v>
      </c>
      <c r="S26" s="62"/>
      <c r="T26" s="5"/>
      <c r="U26" s="12"/>
      <c r="V26" s="12"/>
      <c r="W26" s="19"/>
      <c r="X26" s="19"/>
      <c r="Y26" s="19"/>
      <c r="Z26" s="19"/>
      <c r="AA26" s="47"/>
    </row>
    <row r="27" spans="1:27" ht="17.399999999999999" x14ac:dyDescent="0.25">
      <c r="B27" s="113"/>
      <c r="C27" s="83" t="s">
        <v>32</v>
      </c>
      <c r="D27" s="83"/>
      <c r="E27" s="5" t="s">
        <v>16</v>
      </c>
      <c r="F27" s="5"/>
      <c r="G27" s="12"/>
      <c r="H27" s="12"/>
      <c r="I27" s="19"/>
      <c r="J27" s="47"/>
      <c r="N27" s="113"/>
      <c r="O27" s="83"/>
      <c r="P27" s="83" t="s">
        <v>31</v>
      </c>
      <c r="Q27" s="83"/>
      <c r="R27" s="5" t="s">
        <v>16</v>
      </c>
      <c r="S27" s="62"/>
      <c r="T27" s="5"/>
      <c r="U27" s="12"/>
      <c r="V27" s="12"/>
      <c r="W27" s="19"/>
      <c r="X27" s="19"/>
      <c r="Y27" s="19"/>
      <c r="Z27" s="19"/>
      <c r="AA27" s="47"/>
    </row>
    <row r="28" spans="1:27" ht="17.399999999999999" x14ac:dyDescent="0.25">
      <c r="B28" s="113"/>
      <c r="C28" s="83" t="s">
        <v>28</v>
      </c>
      <c r="D28" s="83"/>
      <c r="E28" s="5" t="s">
        <v>16</v>
      </c>
      <c r="F28" s="5"/>
      <c r="G28" s="12"/>
      <c r="H28" s="12"/>
      <c r="I28" s="19"/>
      <c r="J28" s="47"/>
      <c r="N28" s="113"/>
      <c r="O28" s="83"/>
      <c r="P28" s="83" t="s">
        <v>32</v>
      </c>
      <c r="Q28" s="83"/>
      <c r="R28" s="5" t="s">
        <v>16</v>
      </c>
      <c r="S28" s="62"/>
      <c r="T28" s="5"/>
      <c r="U28" s="12"/>
      <c r="V28" s="12"/>
      <c r="W28" s="19"/>
      <c r="X28" s="19"/>
      <c r="Y28" s="19"/>
      <c r="Z28" s="19"/>
      <c r="AA28" s="47"/>
    </row>
    <row r="29" spans="1:27" ht="17.399999999999999" x14ac:dyDescent="0.25">
      <c r="B29" s="113"/>
      <c r="C29" s="83"/>
      <c r="D29" s="83"/>
      <c r="E29" s="5" t="s">
        <v>16</v>
      </c>
      <c r="F29" s="5"/>
      <c r="G29" s="12"/>
      <c r="H29" s="12"/>
      <c r="I29" s="19"/>
      <c r="J29" s="47"/>
      <c r="N29" s="113"/>
      <c r="O29" s="83"/>
      <c r="P29" s="83" t="s">
        <v>28</v>
      </c>
      <c r="Q29" s="83"/>
      <c r="R29" s="5" t="s">
        <v>16</v>
      </c>
      <c r="S29" s="62"/>
      <c r="T29" s="5"/>
      <c r="U29" s="12"/>
      <c r="V29" s="12"/>
      <c r="W29" s="19"/>
      <c r="X29" s="19"/>
      <c r="Y29" s="19"/>
      <c r="Z29" s="19"/>
      <c r="AA29" s="47"/>
    </row>
    <row r="30" spans="1:27" ht="17.399999999999999" x14ac:dyDescent="0.25">
      <c r="B30" s="78" t="s">
        <v>35</v>
      </c>
      <c r="C30" s="79"/>
      <c r="D30" s="79"/>
      <c r="E30" s="5" t="s">
        <v>16</v>
      </c>
      <c r="F30" s="5"/>
      <c r="G30" s="12"/>
      <c r="H30" s="12"/>
      <c r="I30" s="19"/>
      <c r="J30" s="47"/>
      <c r="N30" s="113"/>
      <c r="O30" s="83" t="s">
        <v>36</v>
      </c>
      <c r="P30" s="83"/>
      <c r="Q30" s="83"/>
      <c r="R30" s="5" t="s">
        <v>16</v>
      </c>
      <c r="S30" s="62"/>
      <c r="T30" s="5"/>
      <c r="U30" s="12"/>
      <c r="V30" s="12"/>
      <c r="W30" s="19"/>
      <c r="X30" s="19"/>
      <c r="Y30" s="19"/>
      <c r="Z30" s="19"/>
      <c r="AA30" s="47"/>
    </row>
    <row r="31" spans="1:27" ht="17.399999999999999" x14ac:dyDescent="0.25">
      <c r="B31" s="78" t="s">
        <v>37</v>
      </c>
      <c r="C31" s="79"/>
      <c r="D31" s="79"/>
      <c r="E31" s="5" t="s">
        <v>16</v>
      </c>
      <c r="F31" s="5"/>
      <c r="G31" s="12"/>
      <c r="H31" s="12"/>
      <c r="I31" s="19"/>
      <c r="J31" s="47"/>
      <c r="N31" s="78" t="s">
        <v>35</v>
      </c>
      <c r="O31" s="79"/>
      <c r="P31" s="79"/>
      <c r="Q31" s="79"/>
      <c r="R31" s="5" t="s">
        <v>16</v>
      </c>
      <c r="S31" s="5"/>
      <c r="T31" s="5"/>
      <c r="U31" s="12"/>
      <c r="V31" s="12"/>
      <c r="W31" s="19"/>
      <c r="X31" s="19"/>
      <c r="Y31" s="19"/>
      <c r="Z31" s="19"/>
      <c r="AA31" s="47"/>
    </row>
    <row r="32" spans="1:27" ht="17.399999999999999" x14ac:dyDescent="0.25">
      <c r="B32" s="78" t="s">
        <v>38</v>
      </c>
      <c r="C32" s="79"/>
      <c r="D32" s="79"/>
      <c r="E32" s="5" t="s">
        <v>39</v>
      </c>
      <c r="F32" s="5"/>
      <c r="G32" s="12"/>
      <c r="H32" s="12"/>
      <c r="I32" s="19"/>
      <c r="J32" s="47"/>
      <c r="N32" s="78" t="s">
        <v>37</v>
      </c>
      <c r="O32" s="79"/>
      <c r="P32" s="79"/>
      <c r="Q32" s="79"/>
      <c r="R32" s="5" t="s">
        <v>16</v>
      </c>
      <c r="S32" s="5"/>
      <c r="T32" s="5"/>
      <c r="U32" s="12"/>
      <c r="V32" s="12"/>
      <c r="W32" s="19"/>
      <c r="X32" s="19"/>
      <c r="Y32" s="19"/>
      <c r="Z32" s="19"/>
      <c r="AA32" s="47"/>
    </row>
    <row r="33" spans="2:27" ht="17.399999999999999" x14ac:dyDescent="0.25">
      <c r="B33" s="78" t="s">
        <v>40</v>
      </c>
      <c r="C33" s="79"/>
      <c r="D33" s="79"/>
      <c r="E33" s="5" t="s">
        <v>41</v>
      </c>
      <c r="F33" s="5"/>
      <c r="G33" s="12"/>
      <c r="H33" s="12"/>
      <c r="I33" s="19"/>
      <c r="J33" s="47"/>
      <c r="N33" s="78" t="s">
        <v>38</v>
      </c>
      <c r="O33" s="79"/>
      <c r="P33" s="79"/>
      <c r="Q33" s="79"/>
      <c r="R33" s="5" t="s">
        <v>39</v>
      </c>
      <c r="S33" s="5"/>
      <c r="T33" s="5"/>
      <c r="U33" s="12"/>
      <c r="V33" s="12"/>
      <c r="W33" s="19"/>
      <c r="X33" s="19"/>
      <c r="Y33" s="19"/>
      <c r="Z33" s="19"/>
      <c r="AA33" s="47"/>
    </row>
    <row r="34" spans="2:27" ht="17.399999999999999" x14ac:dyDescent="0.25">
      <c r="B34" s="114" t="s">
        <v>26</v>
      </c>
      <c r="C34" s="79" t="s">
        <v>22</v>
      </c>
      <c r="D34" s="79"/>
      <c r="E34" s="5" t="s">
        <v>41</v>
      </c>
      <c r="F34" s="5"/>
      <c r="G34" s="12"/>
      <c r="H34" s="12"/>
      <c r="I34" s="19"/>
      <c r="J34" s="49" t="s">
        <v>42</v>
      </c>
      <c r="N34" s="78" t="s">
        <v>40</v>
      </c>
      <c r="O34" s="79"/>
      <c r="P34" s="79"/>
      <c r="Q34" s="79"/>
      <c r="R34" s="5" t="s">
        <v>41</v>
      </c>
      <c r="S34" s="5"/>
      <c r="T34" s="5"/>
      <c r="U34" s="12"/>
      <c r="V34" s="12"/>
      <c r="W34" s="19"/>
      <c r="X34" s="19"/>
      <c r="Y34" s="19"/>
      <c r="Z34" s="19"/>
      <c r="AA34" s="47"/>
    </row>
    <row r="35" spans="2:27" ht="17.399999999999999" x14ac:dyDescent="0.25">
      <c r="B35" s="115"/>
      <c r="C35" s="83" t="s">
        <v>24</v>
      </c>
      <c r="D35" s="39" t="s">
        <v>24</v>
      </c>
      <c r="E35" s="5" t="s">
        <v>41</v>
      </c>
      <c r="F35" s="5"/>
      <c r="G35" s="12"/>
      <c r="H35" s="12"/>
      <c r="I35" s="19"/>
      <c r="J35" s="47"/>
      <c r="N35" s="114" t="s">
        <v>26</v>
      </c>
      <c r="O35" s="79" t="s">
        <v>43</v>
      </c>
      <c r="P35" s="79" t="s">
        <v>22</v>
      </c>
      <c r="Q35" s="79"/>
      <c r="R35" s="5" t="s">
        <v>41</v>
      </c>
      <c r="S35" s="5"/>
      <c r="T35" s="5"/>
      <c r="U35" s="12"/>
      <c r="V35" s="12"/>
      <c r="W35" s="19"/>
      <c r="X35" s="19"/>
      <c r="Y35" s="19"/>
      <c r="Z35" s="19"/>
      <c r="AA35" s="47"/>
    </row>
    <row r="36" spans="2:27" ht="17.399999999999999" x14ac:dyDescent="0.25">
      <c r="B36" s="115"/>
      <c r="C36" s="83"/>
      <c r="D36" s="5" t="s">
        <v>23</v>
      </c>
      <c r="E36" s="5" t="s">
        <v>41</v>
      </c>
      <c r="F36" s="5"/>
      <c r="G36" s="12"/>
      <c r="H36" s="12"/>
      <c r="I36" s="19"/>
      <c r="J36" s="47"/>
      <c r="N36" s="115"/>
      <c r="O36" s="79"/>
      <c r="P36" s="79" t="s">
        <v>24</v>
      </c>
      <c r="Q36" s="5" t="s">
        <v>24</v>
      </c>
      <c r="R36" s="5" t="s">
        <v>41</v>
      </c>
      <c r="S36" s="5"/>
      <c r="T36" s="5"/>
      <c r="U36" s="12"/>
      <c r="V36" s="12"/>
      <c r="W36" s="19"/>
      <c r="X36" s="19"/>
      <c r="Y36" s="19"/>
      <c r="Z36" s="19"/>
      <c r="AA36" s="47"/>
    </row>
    <row r="37" spans="2:27" ht="17.399999999999999" x14ac:dyDescent="0.25">
      <c r="B37" s="115"/>
      <c r="C37" s="83"/>
      <c r="D37" s="5" t="s">
        <v>44</v>
      </c>
      <c r="E37" s="5"/>
      <c r="F37" s="5"/>
      <c r="G37" s="12"/>
      <c r="H37" s="12"/>
      <c r="I37" s="19"/>
      <c r="J37" s="47"/>
      <c r="N37" s="115"/>
      <c r="O37" s="79"/>
      <c r="P37" s="79"/>
      <c r="Q37" s="5" t="s">
        <v>23</v>
      </c>
      <c r="R37" s="5" t="s">
        <v>41</v>
      </c>
      <c r="S37" s="5"/>
      <c r="T37" s="5"/>
      <c r="U37" s="12"/>
      <c r="V37" s="12"/>
      <c r="W37" s="19"/>
      <c r="X37" s="19"/>
      <c r="Y37" s="19"/>
      <c r="Z37" s="19"/>
      <c r="AA37" s="47"/>
    </row>
    <row r="38" spans="2:27" ht="17.399999999999999" x14ac:dyDescent="0.25">
      <c r="B38" s="115"/>
      <c r="C38" s="83" t="s">
        <v>45</v>
      </c>
      <c r="D38" s="83"/>
      <c r="E38" s="5" t="s">
        <v>41</v>
      </c>
      <c r="F38" s="5"/>
      <c r="G38" s="12"/>
      <c r="H38" s="12"/>
      <c r="I38" s="19"/>
      <c r="J38" s="47"/>
      <c r="N38" s="115"/>
      <c r="O38" s="79"/>
      <c r="P38" s="5"/>
      <c r="Q38" s="5" t="s">
        <v>44</v>
      </c>
      <c r="R38" s="5" t="s">
        <v>41</v>
      </c>
      <c r="S38" s="5"/>
      <c r="T38" s="5"/>
      <c r="U38" s="12"/>
      <c r="V38" s="12"/>
      <c r="W38" s="19"/>
      <c r="X38" s="19"/>
      <c r="Y38" s="19"/>
      <c r="Z38" s="19"/>
      <c r="AA38" s="47"/>
    </row>
    <row r="39" spans="2:27" ht="17.399999999999999" x14ac:dyDescent="0.25">
      <c r="B39" s="115"/>
      <c r="C39" s="83" t="s">
        <v>44</v>
      </c>
      <c r="D39" s="83"/>
      <c r="E39" s="5" t="s">
        <v>41</v>
      </c>
      <c r="F39" s="5"/>
      <c r="G39" s="12"/>
      <c r="H39" s="12"/>
      <c r="I39" s="19"/>
      <c r="J39" s="47"/>
      <c r="N39" s="115"/>
      <c r="O39" s="79"/>
      <c r="P39" s="79" t="s">
        <v>45</v>
      </c>
      <c r="Q39" s="79"/>
      <c r="R39" s="5" t="s">
        <v>41</v>
      </c>
      <c r="S39" s="5"/>
      <c r="T39" s="5"/>
      <c r="U39" s="12"/>
      <c r="V39" s="12"/>
      <c r="W39" s="19"/>
      <c r="X39" s="19"/>
      <c r="Y39" s="19"/>
      <c r="Z39" s="19"/>
      <c r="AA39" s="47"/>
    </row>
    <row r="40" spans="2:27" ht="17.399999999999999" x14ac:dyDescent="0.25">
      <c r="B40" s="115"/>
      <c r="C40" s="79" t="s">
        <v>22</v>
      </c>
      <c r="D40" s="79"/>
      <c r="E40" s="5" t="s">
        <v>41</v>
      </c>
      <c r="F40" s="5"/>
      <c r="G40" s="12"/>
      <c r="H40" s="12"/>
      <c r="I40" s="19"/>
      <c r="J40" s="47"/>
      <c r="N40" s="115"/>
      <c r="O40" s="79"/>
      <c r="P40" s="79" t="s">
        <v>44</v>
      </c>
      <c r="Q40" s="79"/>
      <c r="R40" s="5" t="s">
        <v>41</v>
      </c>
      <c r="S40" s="5"/>
      <c r="T40" s="5"/>
      <c r="U40" s="12"/>
      <c r="V40" s="12"/>
      <c r="W40" s="19"/>
      <c r="X40" s="19"/>
      <c r="Y40" s="19"/>
      <c r="Z40" s="19"/>
      <c r="AA40" s="47"/>
    </row>
    <row r="41" spans="2:27" ht="17.399999999999999" x14ac:dyDescent="0.25">
      <c r="B41" s="115"/>
      <c r="C41" s="83" t="s">
        <v>24</v>
      </c>
      <c r="D41" s="39" t="s">
        <v>24</v>
      </c>
      <c r="E41" s="5" t="s">
        <v>41</v>
      </c>
      <c r="F41" s="5"/>
      <c r="G41" s="12"/>
      <c r="H41" s="12"/>
      <c r="I41" s="19"/>
      <c r="J41" s="47"/>
      <c r="N41" s="115"/>
      <c r="O41" s="79" t="s">
        <v>46</v>
      </c>
      <c r="P41" s="79" t="s">
        <v>22</v>
      </c>
      <c r="Q41" s="79"/>
      <c r="R41" s="5" t="s">
        <v>41</v>
      </c>
      <c r="S41" s="5"/>
      <c r="T41" s="5"/>
      <c r="U41" s="12"/>
      <c r="V41" s="12"/>
      <c r="W41" s="19"/>
      <c r="X41" s="19"/>
      <c r="Y41" s="19"/>
      <c r="Z41" s="19"/>
      <c r="AA41" s="47"/>
    </row>
    <row r="42" spans="2:27" ht="17.399999999999999" x14ac:dyDescent="0.25">
      <c r="B42" s="115"/>
      <c r="C42" s="83"/>
      <c r="D42" s="39" t="s">
        <v>23</v>
      </c>
      <c r="E42" s="5"/>
      <c r="F42" s="5"/>
      <c r="G42" s="12"/>
      <c r="H42" s="12"/>
      <c r="I42" s="19"/>
      <c r="J42" s="47"/>
      <c r="N42" s="115"/>
      <c r="O42" s="79"/>
      <c r="P42" s="79" t="s">
        <v>24</v>
      </c>
      <c r="Q42" s="5" t="s">
        <v>24</v>
      </c>
      <c r="R42" s="5" t="s">
        <v>41</v>
      </c>
      <c r="S42" s="5"/>
      <c r="T42" s="5"/>
      <c r="U42" s="12"/>
      <c r="V42" s="12"/>
      <c r="W42" s="19"/>
      <c r="X42" s="19"/>
      <c r="Y42" s="19"/>
      <c r="Z42" s="19"/>
      <c r="AA42" s="47"/>
    </row>
    <row r="43" spans="2:27" ht="18" customHeight="1" x14ac:dyDescent="0.25">
      <c r="B43" s="115"/>
      <c r="C43" s="83"/>
      <c r="D43" s="5" t="s">
        <v>44</v>
      </c>
      <c r="E43" s="5" t="s">
        <v>41</v>
      </c>
      <c r="F43" s="5"/>
      <c r="G43" s="12"/>
      <c r="H43" s="12"/>
      <c r="I43" s="19"/>
      <c r="J43" s="47"/>
      <c r="N43" s="115"/>
      <c r="O43" s="79"/>
      <c r="P43" s="79"/>
      <c r="Q43" s="5" t="s">
        <v>23</v>
      </c>
      <c r="R43" s="5" t="s">
        <v>41</v>
      </c>
      <c r="S43" s="5"/>
      <c r="T43" s="5"/>
      <c r="U43" s="12"/>
      <c r="V43" s="12"/>
      <c r="W43" s="19"/>
      <c r="X43" s="19"/>
      <c r="Y43" s="19"/>
      <c r="Z43" s="19"/>
      <c r="AA43" s="47"/>
    </row>
    <row r="44" spans="2:27" ht="19.95" customHeight="1" x14ac:dyDescent="0.25">
      <c r="B44" s="115"/>
      <c r="C44" s="83" t="s">
        <v>45</v>
      </c>
      <c r="D44" s="83"/>
      <c r="E44" s="5"/>
      <c r="F44" s="5"/>
      <c r="G44" s="12"/>
      <c r="H44" s="12"/>
      <c r="I44" s="19"/>
      <c r="J44" s="47"/>
      <c r="N44" s="115"/>
      <c r="O44" s="79"/>
      <c r="P44" s="5"/>
      <c r="Q44" s="5" t="s">
        <v>44</v>
      </c>
      <c r="R44" s="5" t="s">
        <v>41</v>
      </c>
      <c r="S44" s="5"/>
      <c r="T44" s="5"/>
      <c r="U44" s="12"/>
      <c r="V44" s="12"/>
      <c r="W44" s="19"/>
      <c r="X44" s="19"/>
      <c r="Y44" s="19"/>
      <c r="Z44" s="19"/>
      <c r="AA44" s="47"/>
    </row>
    <row r="45" spans="2:27" ht="17.399999999999999" x14ac:dyDescent="0.25">
      <c r="B45" s="116"/>
      <c r="C45" s="83" t="s">
        <v>44</v>
      </c>
      <c r="D45" s="83"/>
      <c r="E45" s="5"/>
      <c r="F45" s="5"/>
      <c r="G45" s="12"/>
      <c r="H45" s="12"/>
      <c r="I45" s="19"/>
      <c r="J45" s="47"/>
      <c r="N45" s="115"/>
      <c r="O45" s="79"/>
      <c r="P45" s="79" t="s">
        <v>45</v>
      </c>
      <c r="Q45" s="79"/>
      <c r="R45" s="5" t="s">
        <v>41</v>
      </c>
      <c r="S45" s="5"/>
      <c r="T45" s="5"/>
      <c r="U45" s="12"/>
      <c r="V45" s="12"/>
      <c r="W45" s="19"/>
      <c r="X45" s="19"/>
      <c r="Y45" s="19"/>
      <c r="Z45" s="19"/>
      <c r="AA45" s="47"/>
    </row>
    <row r="46" spans="2:27" ht="22.95" customHeight="1" x14ac:dyDescent="0.25">
      <c r="B46" s="86" t="s">
        <v>47</v>
      </c>
      <c r="C46" s="87"/>
      <c r="D46" s="87"/>
      <c r="E46" s="5" t="s">
        <v>41</v>
      </c>
      <c r="F46" s="5"/>
      <c r="G46" s="12"/>
      <c r="H46" s="12"/>
      <c r="I46" s="19"/>
      <c r="J46" s="47"/>
      <c r="N46" s="116"/>
      <c r="O46" s="79"/>
      <c r="P46" s="79" t="s">
        <v>44</v>
      </c>
      <c r="Q46" s="79"/>
      <c r="R46" s="5" t="s">
        <v>41</v>
      </c>
      <c r="S46" s="5"/>
      <c r="T46" s="5"/>
      <c r="U46" s="12"/>
      <c r="V46" s="12"/>
      <c r="W46" s="19"/>
      <c r="X46" s="19"/>
      <c r="Y46" s="19"/>
      <c r="Z46" s="19"/>
      <c r="AA46" s="47"/>
    </row>
    <row r="47" spans="2:27" ht="17.399999999999999" x14ac:dyDescent="0.25">
      <c r="B47" s="86" t="s">
        <v>48</v>
      </c>
      <c r="C47" s="79" t="s">
        <v>22</v>
      </c>
      <c r="D47" s="79"/>
      <c r="E47" s="5" t="s">
        <v>41</v>
      </c>
      <c r="F47" s="5"/>
      <c r="G47" s="12"/>
      <c r="H47" s="12"/>
      <c r="I47" s="19"/>
      <c r="J47" s="47"/>
      <c r="N47" s="86" t="s">
        <v>47</v>
      </c>
      <c r="O47" s="79"/>
      <c r="P47" s="79"/>
      <c r="Q47" s="79"/>
      <c r="R47" s="5" t="s">
        <v>41</v>
      </c>
      <c r="S47" s="5"/>
      <c r="T47" s="5"/>
      <c r="U47" s="12"/>
      <c r="V47" s="12"/>
      <c r="W47" s="19"/>
      <c r="X47" s="19"/>
      <c r="Y47" s="19"/>
      <c r="Z47" s="19"/>
      <c r="AA47" s="47"/>
    </row>
    <row r="48" spans="2:27" ht="17.399999999999999" x14ac:dyDescent="0.25">
      <c r="B48" s="86"/>
      <c r="C48" s="79" t="s">
        <v>24</v>
      </c>
      <c r="D48" s="79"/>
      <c r="E48" s="5" t="s">
        <v>41</v>
      </c>
      <c r="F48" s="5"/>
      <c r="G48" s="12"/>
      <c r="H48" s="12"/>
      <c r="I48" s="19"/>
      <c r="J48" s="47"/>
      <c r="N48" s="86" t="s">
        <v>48</v>
      </c>
      <c r="O48" s="79" t="s">
        <v>43</v>
      </c>
      <c r="P48" s="79" t="s">
        <v>22</v>
      </c>
      <c r="Q48" s="79"/>
      <c r="R48" s="5" t="s">
        <v>41</v>
      </c>
      <c r="S48" s="5"/>
      <c r="T48" s="5"/>
      <c r="U48" s="12"/>
      <c r="V48" s="12"/>
      <c r="W48" s="19"/>
      <c r="X48" s="19"/>
      <c r="Y48" s="19"/>
      <c r="Z48" s="19"/>
      <c r="AA48" s="47"/>
    </row>
    <row r="49" spans="1:27" ht="22.05" customHeight="1" x14ac:dyDescent="0.25">
      <c r="B49" s="86"/>
      <c r="C49" s="79" t="s">
        <v>44</v>
      </c>
      <c r="D49" s="79"/>
      <c r="E49" s="5"/>
      <c r="F49" s="5"/>
      <c r="G49" s="12"/>
      <c r="H49" s="12"/>
      <c r="I49" s="19"/>
      <c r="J49" s="47"/>
      <c r="N49" s="86"/>
      <c r="O49" s="79"/>
      <c r="P49" s="79" t="s">
        <v>24</v>
      </c>
      <c r="Q49" s="79"/>
      <c r="R49" s="5" t="s">
        <v>41</v>
      </c>
      <c r="S49" s="5"/>
      <c r="T49" s="5"/>
      <c r="U49" s="12"/>
      <c r="V49" s="12"/>
      <c r="W49" s="19"/>
      <c r="X49" s="19"/>
      <c r="Y49" s="19"/>
      <c r="Z49" s="19"/>
      <c r="AA49" s="47"/>
    </row>
    <row r="50" spans="1:27" ht="18" customHeight="1" x14ac:dyDescent="0.25">
      <c r="B50" s="86"/>
      <c r="C50" s="79" t="s">
        <v>22</v>
      </c>
      <c r="D50" s="79"/>
      <c r="E50" s="5" t="s">
        <v>41</v>
      </c>
      <c r="F50" s="5"/>
      <c r="G50" s="12"/>
      <c r="H50" s="12"/>
      <c r="I50" s="19"/>
      <c r="J50" s="47"/>
      <c r="N50" s="86"/>
      <c r="O50" s="79"/>
      <c r="P50" s="79" t="s">
        <v>44</v>
      </c>
      <c r="Q50" s="79"/>
      <c r="R50" s="5" t="s">
        <v>41</v>
      </c>
      <c r="S50" s="5"/>
      <c r="T50" s="5"/>
      <c r="U50" s="12"/>
      <c r="V50" s="12"/>
      <c r="W50" s="19"/>
      <c r="X50" s="19"/>
      <c r="Y50" s="19"/>
      <c r="Z50" s="19"/>
      <c r="AA50" s="47"/>
    </row>
    <row r="51" spans="1:27" ht="17.399999999999999" x14ac:dyDescent="0.25">
      <c r="B51" s="86"/>
      <c r="C51" s="79" t="s">
        <v>24</v>
      </c>
      <c r="D51" s="79"/>
      <c r="E51" s="5" t="s">
        <v>41</v>
      </c>
      <c r="F51" s="5"/>
      <c r="G51" s="12"/>
      <c r="H51" s="12"/>
      <c r="I51" s="19"/>
      <c r="J51" s="47"/>
      <c r="N51" s="86"/>
      <c r="O51" s="79" t="s">
        <v>46</v>
      </c>
      <c r="P51" s="79" t="s">
        <v>22</v>
      </c>
      <c r="Q51" s="79"/>
      <c r="R51" s="5" t="s">
        <v>41</v>
      </c>
      <c r="S51" s="5"/>
      <c r="T51" s="5"/>
      <c r="U51" s="12"/>
      <c r="V51" s="12"/>
      <c r="W51" s="19"/>
      <c r="X51" s="19"/>
      <c r="Y51" s="19"/>
      <c r="Z51" s="19"/>
      <c r="AA51" s="47"/>
    </row>
    <row r="52" spans="1:27" ht="17.399999999999999" x14ac:dyDescent="0.25">
      <c r="B52" s="86"/>
      <c r="C52" s="79" t="s">
        <v>44</v>
      </c>
      <c r="D52" s="79"/>
      <c r="E52" s="5"/>
      <c r="F52" s="5"/>
      <c r="G52" s="12"/>
      <c r="H52" s="12"/>
      <c r="I52" s="19"/>
      <c r="J52" s="47"/>
      <c r="N52" s="86"/>
      <c r="O52" s="79"/>
      <c r="P52" s="79" t="s">
        <v>24</v>
      </c>
      <c r="Q52" s="79"/>
      <c r="R52" s="5" t="s">
        <v>41</v>
      </c>
      <c r="S52" s="5"/>
      <c r="T52" s="5"/>
      <c r="U52" s="12"/>
      <c r="V52" s="12"/>
      <c r="W52" s="19"/>
      <c r="X52" s="19"/>
      <c r="Y52" s="19"/>
      <c r="Z52" s="19"/>
      <c r="AA52" s="47"/>
    </row>
    <row r="53" spans="1:27" ht="17.399999999999999" x14ac:dyDescent="0.25">
      <c r="B53" s="78" t="s">
        <v>49</v>
      </c>
      <c r="C53" s="79"/>
      <c r="D53" s="79"/>
      <c r="E53" s="12"/>
      <c r="F53" s="79"/>
      <c r="G53" s="79"/>
      <c r="H53" s="79"/>
      <c r="I53" s="79"/>
      <c r="J53" s="47"/>
      <c r="N53" s="86"/>
      <c r="O53" s="79"/>
      <c r="P53" s="79" t="s">
        <v>44</v>
      </c>
      <c r="Q53" s="79"/>
      <c r="R53" s="5" t="s">
        <v>41</v>
      </c>
      <c r="S53" s="5"/>
      <c r="T53" s="5"/>
      <c r="U53" s="12"/>
      <c r="V53" s="12"/>
      <c r="W53" s="19"/>
      <c r="X53" s="19"/>
      <c r="Y53" s="19"/>
      <c r="Z53" s="19"/>
      <c r="AA53" s="47"/>
    </row>
    <row r="54" spans="1:27" ht="25.8" x14ac:dyDescent="0.25">
      <c r="B54" s="78" t="s">
        <v>50</v>
      </c>
      <c r="C54" s="79"/>
      <c r="D54" s="79"/>
      <c r="E54" s="5" t="s">
        <v>51</v>
      </c>
      <c r="F54" s="88"/>
      <c r="G54" s="88"/>
      <c r="H54" s="88"/>
      <c r="I54" s="88"/>
      <c r="J54" s="59"/>
      <c r="N54" s="78" t="s">
        <v>49</v>
      </c>
      <c r="O54" s="79"/>
      <c r="P54" s="79"/>
      <c r="Q54" s="79"/>
      <c r="R54" s="12"/>
      <c r="S54" s="79"/>
      <c r="T54" s="79"/>
      <c r="U54" s="79"/>
      <c r="V54" s="79"/>
      <c r="W54" s="89"/>
      <c r="X54" s="89"/>
      <c r="Y54" s="89"/>
      <c r="Z54" s="89"/>
      <c r="AA54" s="61"/>
    </row>
    <row r="55" spans="1:27" ht="33" customHeight="1" x14ac:dyDescent="0.25">
      <c r="A55" s="54"/>
      <c r="B55" s="78" t="s">
        <v>52</v>
      </c>
      <c r="C55" s="79"/>
      <c r="D55" s="79"/>
      <c r="E55" s="5" t="s">
        <v>51</v>
      </c>
      <c r="F55" s="88"/>
      <c r="G55" s="88"/>
      <c r="H55" s="88"/>
      <c r="I55" s="88"/>
      <c r="J55" s="59"/>
      <c r="N55" s="78" t="s">
        <v>50</v>
      </c>
      <c r="O55" s="79"/>
      <c r="P55" s="79"/>
      <c r="Q55" s="79"/>
      <c r="R55" s="5" t="s">
        <v>51</v>
      </c>
      <c r="S55" s="88"/>
      <c r="T55" s="88"/>
      <c r="U55" s="88"/>
      <c r="V55" s="88"/>
      <c r="W55" s="88"/>
      <c r="X55" s="88"/>
      <c r="Y55" s="88"/>
      <c r="Z55" s="88"/>
      <c r="AA55" s="61"/>
    </row>
    <row r="56" spans="1:27" ht="28.95" customHeight="1" x14ac:dyDescent="0.25">
      <c r="B56" s="78" t="s">
        <v>53</v>
      </c>
      <c r="C56" s="79"/>
      <c r="D56" s="79"/>
      <c r="E56" s="5" t="s">
        <v>54</v>
      </c>
      <c r="F56" s="90"/>
      <c r="G56" s="90"/>
      <c r="H56" s="90"/>
      <c r="I56" s="90"/>
      <c r="J56" s="47"/>
      <c r="N56" s="78" t="s">
        <v>52</v>
      </c>
      <c r="O56" s="79"/>
      <c r="P56" s="79"/>
      <c r="Q56" s="79"/>
      <c r="R56" s="5" t="s">
        <v>51</v>
      </c>
      <c r="S56" s="88"/>
      <c r="T56" s="88"/>
      <c r="U56" s="88"/>
      <c r="V56" s="88"/>
      <c r="W56" s="88"/>
      <c r="X56" s="88"/>
      <c r="Y56" s="88"/>
      <c r="Z56" s="88"/>
      <c r="AA56" s="61"/>
    </row>
    <row r="57" spans="1:27" ht="24" customHeight="1" x14ac:dyDescent="0.25">
      <c r="B57" s="78" t="s">
        <v>55</v>
      </c>
      <c r="C57" s="79"/>
      <c r="D57" s="79"/>
      <c r="E57" s="5" t="s">
        <v>54</v>
      </c>
      <c r="F57" s="90"/>
      <c r="G57" s="90"/>
      <c r="H57" s="90"/>
      <c r="I57" s="90"/>
      <c r="J57" s="47"/>
      <c r="N57" s="78" t="s">
        <v>53</v>
      </c>
      <c r="O57" s="79"/>
      <c r="P57" s="79"/>
      <c r="Q57" s="79"/>
      <c r="R57" s="5" t="s">
        <v>54</v>
      </c>
      <c r="S57" s="79"/>
      <c r="T57" s="79"/>
      <c r="U57" s="79"/>
      <c r="V57" s="79"/>
      <c r="W57" s="89"/>
      <c r="X57" s="89"/>
      <c r="Y57" s="89"/>
      <c r="Z57" s="89"/>
      <c r="AA57" s="61"/>
    </row>
    <row r="58" spans="1:27" ht="27" customHeight="1" x14ac:dyDescent="0.25">
      <c r="B58" s="91" t="s">
        <v>56</v>
      </c>
      <c r="C58" s="92"/>
      <c r="D58" s="92"/>
      <c r="E58" s="44" t="s">
        <v>57</v>
      </c>
      <c r="F58" s="93"/>
      <c r="G58" s="93"/>
      <c r="H58" s="93"/>
      <c r="I58" s="93"/>
      <c r="J58" s="50"/>
      <c r="N58" s="78" t="s">
        <v>55</v>
      </c>
      <c r="O58" s="79"/>
      <c r="P58" s="79"/>
      <c r="Q58" s="79"/>
      <c r="R58" s="5" t="s">
        <v>54</v>
      </c>
      <c r="S58" s="79"/>
      <c r="T58" s="79"/>
      <c r="U58" s="79"/>
      <c r="V58" s="79"/>
      <c r="W58" s="89"/>
      <c r="X58" s="89"/>
      <c r="Y58" s="89"/>
      <c r="Z58" s="89"/>
      <c r="AA58" s="61"/>
    </row>
    <row r="59" spans="1:27" ht="24" customHeight="1" x14ac:dyDescent="0.25">
      <c r="B59" s="55"/>
      <c r="C59" s="56"/>
      <c r="D59" s="56"/>
      <c r="E59" s="56"/>
      <c r="F59" s="56"/>
      <c r="G59" s="56"/>
      <c r="H59" s="56"/>
      <c r="I59" s="56"/>
      <c r="J59" s="56"/>
      <c r="N59" s="91" t="s">
        <v>56</v>
      </c>
      <c r="O59" s="92"/>
      <c r="P59" s="92"/>
      <c r="Q59" s="92"/>
      <c r="R59" s="44" t="s">
        <v>57</v>
      </c>
      <c r="S59" s="92"/>
      <c r="T59" s="92"/>
      <c r="U59" s="92"/>
      <c r="V59" s="92"/>
      <c r="W59" s="94"/>
      <c r="X59" s="94"/>
      <c r="Y59" s="94"/>
      <c r="Z59" s="94"/>
      <c r="AA59" s="64"/>
    </row>
    <row r="60" spans="1:27" ht="22.05" customHeight="1" x14ac:dyDescent="0.25">
      <c r="B60" s="56"/>
      <c r="C60" s="56"/>
      <c r="D60" s="56"/>
      <c r="E60" s="56"/>
      <c r="F60" s="56"/>
      <c r="G60" s="56"/>
      <c r="H60" s="56"/>
      <c r="I60" s="56"/>
      <c r="J60" s="56"/>
    </row>
    <row r="61" spans="1:27" ht="34.950000000000003" customHeight="1" x14ac:dyDescent="0.25">
      <c r="A61" s="54" t="s">
        <v>58</v>
      </c>
      <c r="B61" s="75" t="s">
        <v>59</v>
      </c>
      <c r="C61" s="76"/>
      <c r="D61" s="76"/>
      <c r="E61" s="76"/>
      <c r="F61" s="76"/>
      <c r="G61" s="76"/>
      <c r="H61" s="76"/>
      <c r="I61" s="76"/>
      <c r="J61" s="77"/>
      <c r="K61" s="60"/>
      <c r="M61" s="95" t="s">
        <v>60</v>
      </c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7"/>
    </row>
    <row r="62" spans="1:27" ht="24" customHeight="1" x14ac:dyDescent="0.25">
      <c r="B62" s="86" t="s">
        <v>3</v>
      </c>
      <c r="C62" s="117" t="s">
        <v>61</v>
      </c>
      <c r="D62" s="117" t="s">
        <v>62</v>
      </c>
      <c r="E62" s="117" t="s">
        <v>63</v>
      </c>
      <c r="F62" s="98" t="s">
        <v>64</v>
      </c>
      <c r="G62" s="98" t="s">
        <v>65</v>
      </c>
      <c r="H62" s="98" t="s">
        <v>66</v>
      </c>
      <c r="I62" s="98"/>
      <c r="J62" s="118" t="s">
        <v>67</v>
      </c>
      <c r="M62" s="99" t="s">
        <v>68</v>
      </c>
      <c r="N62" s="89"/>
      <c r="O62" s="2" t="s">
        <v>4</v>
      </c>
      <c r="P62" s="89" t="s">
        <v>69</v>
      </c>
      <c r="Q62" s="89"/>
      <c r="R62" s="89" t="s">
        <v>70</v>
      </c>
      <c r="S62" s="89"/>
      <c r="T62" s="89" t="s">
        <v>71</v>
      </c>
      <c r="U62" s="89"/>
      <c r="V62" s="89" t="s">
        <v>72</v>
      </c>
      <c r="W62" s="89"/>
      <c r="X62" s="22" t="s">
        <v>9</v>
      </c>
    </row>
    <row r="63" spans="1:27" ht="21" customHeight="1" x14ac:dyDescent="0.25">
      <c r="B63" s="86"/>
      <c r="C63" s="117"/>
      <c r="D63" s="117"/>
      <c r="E63" s="117"/>
      <c r="F63" s="98"/>
      <c r="G63" s="98"/>
      <c r="H63" s="24" t="s">
        <v>43</v>
      </c>
      <c r="I63" s="24" t="s">
        <v>46</v>
      </c>
      <c r="J63" s="118"/>
      <c r="M63" s="99" t="s">
        <v>73</v>
      </c>
      <c r="N63" s="89"/>
      <c r="O63" s="2" t="s">
        <v>16</v>
      </c>
      <c r="P63" s="89"/>
      <c r="Q63" s="89"/>
      <c r="R63" s="89"/>
      <c r="S63" s="89"/>
      <c r="T63" s="89"/>
      <c r="U63" s="89"/>
      <c r="V63" s="89"/>
      <c r="W63" s="89"/>
      <c r="X63" s="22" t="s">
        <v>74</v>
      </c>
    </row>
    <row r="64" spans="1:27" ht="19.95" customHeight="1" x14ac:dyDescent="0.25">
      <c r="B64" s="57"/>
      <c r="C64" s="58"/>
      <c r="D64" s="58"/>
      <c r="E64" s="58"/>
      <c r="F64" s="58"/>
      <c r="G64" s="58"/>
      <c r="H64" s="58"/>
      <c r="I64" s="19"/>
      <c r="J64" s="61"/>
      <c r="M64" s="1" t="s">
        <v>75</v>
      </c>
      <c r="N64" s="2" t="s">
        <v>75</v>
      </c>
      <c r="O64" s="2" t="s">
        <v>75</v>
      </c>
      <c r="P64" s="2" t="s">
        <v>76</v>
      </c>
      <c r="Q64" s="2" t="s">
        <v>77</v>
      </c>
      <c r="R64" s="2" t="s">
        <v>76</v>
      </c>
      <c r="S64" s="2" t="s">
        <v>77</v>
      </c>
      <c r="T64" s="2" t="s">
        <v>76</v>
      </c>
      <c r="U64" s="2" t="s">
        <v>77</v>
      </c>
      <c r="V64" s="2" t="s">
        <v>76</v>
      </c>
      <c r="W64" s="2" t="s">
        <v>77</v>
      </c>
      <c r="X64" s="22"/>
    </row>
    <row r="65" spans="1:24" ht="15.6" x14ac:dyDescent="0.25">
      <c r="B65" s="65"/>
      <c r="C65" s="58"/>
      <c r="D65" s="58"/>
      <c r="E65" s="58"/>
      <c r="F65" s="58"/>
      <c r="G65" s="58"/>
      <c r="H65" s="58"/>
      <c r="I65" s="19"/>
      <c r="J65" s="61"/>
      <c r="M65" s="99" t="s">
        <v>78</v>
      </c>
      <c r="N65" s="89"/>
      <c r="O65" s="2" t="s">
        <v>41</v>
      </c>
      <c r="P65" s="2" t="s">
        <v>75</v>
      </c>
      <c r="Q65" s="2"/>
      <c r="R65" s="2" t="s">
        <v>75</v>
      </c>
      <c r="S65" s="2"/>
      <c r="T65" s="2" t="s">
        <v>75</v>
      </c>
      <c r="U65" s="2"/>
      <c r="V65" s="2" t="s">
        <v>75</v>
      </c>
      <c r="W65" s="19"/>
      <c r="X65" s="22"/>
    </row>
    <row r="66" spans="1:24" ht="25.95" customHeight="1" x14ac:dyDescent="0.25">
      <c r="B66" s="65"/>
      <c r="C66" s="19"/>
      <c r="D66" s="19"/>
      <c r="E66" s="19"/>
      <c r="F66" s="19"/>
      <c r="G66" s="19"/>
      <c r="H66" s="19"/>
      <c r="I66" s="19"/>
      <c r="J66" s="61"/>
      <c r="M66" s="99" t="s">
        <v>26</v>
      </c>
      <c r="N66" s="19" t="s">
        <v>79</v>
      </c>
      <c r="O66" s="2" t="s">
        <v>41</v>
      </c>
      <c r="P66" s="19"/>
      <c r="Q66" s="19"/>
      <c r="R66" s="19"/>
      <c r="S66" s="19"/>
      <c r="T66" s="19"/>
      <c r="U66" s="19"/>
      <c r="V66" s="19"/>
      <c r="W66" s="19"/>
      <c r="X66" s="22"/>
    </row>
    <row r="67" spans="1:24" ht="25.8" x14ac:dyDescent="0.25">
      <c r="A67" s="18"/>
      <c r="B67" s="28" t="s">
        <v>80</v>
      </c>
      <c r="C67" s="66"/>
      <c r="D67" s="66"/>
      <c r="E67" s="66"/>
      <c r="F67" s="66"/>
      <c r="G67" s="66"/>
      <c r="H67" s="67"/>
      <c r="I67" s="73"/>
      <c r="J67" s="74"/>
      <c r="M67" s="99"/>
      <c r="N67" s="19" t="s">
        <v>81</v>
      </c>
      <c r="O67" s="2" t="s">
        <v>41</v>
      </c>
      <c r="P67" s="19"/>
      <c r="Q67" s="19"/>
      <c r="R67" s="19"/>
      <c r="S67" s="19"/>
      <c r="T67" s="19"/>
      <c r="U67" s="19"/>
      <c r="V67" s="19"/>
      <c r="W67" s="19"/>
      <c r="X67" s="22" t="s">
        <v>82</v>
      </c>
    </row>
    <row r="68" spans="1:24" ht="17.399999999999999" x14ac:dyDescent="0.25">
      <c r="A68" s="18"/>
      <c r="M68" s="99"/>
      <c r="N68" s="19" t="s">
        <v>83</v>
      </c>
      <c r="O68" s="2" t="s">
        <v>41</v>
      </c>
      <c r="P68" s="19"/>
      <c r="Q68" s="19"/>
      <c r="R68" s="19"/>
      <c r="S68" s="19"/>
      <c r="T68" s="19"/>
      <c r="U68" s="19"/>
      <c r="V68" s="19"/>
      <c r="W68" s="19"/>
      <c r="X68" s="22" t="s">
        <v>84</v>
      </c>
    </row>
    <row r="69" spans="1:24" ht="34.049999999999997" customHeight="1" x14ac:dyDescent="0.25">
      <c r="A69" s="54" t="s">
        <v>85</v>
      </c>
      <c r="B69" s="100" t="s">
        <v>86</v>
      </c>
      <c r="C69" s="101"/>
      <c r="D69" s="101"/>
      <c r="E69" s="101"/>
      <c r="F69" s="101"/>
      <c r="G69" s="102"/>
      <c r="H69" s="68"/>
      <c r="M69" s="99"/>
      <c r="N69" s="19" t="s">
        <v>87</v>
      </c>
      <c r="O69" s="2" t="s">
        <v>41</v>
      </c>
      <c r="P69" s="19"/>
      <c r="Q69" s="19"/>
      <c r="R69" s="19"/>
      <c r="S69" s="19"/>
      <c r="T69" s="19"/>
      <c r="U69" s="19"/>
      <c r="V69" s="19"/>
      <c r="W69" s="19"/>
      <c r="X69" s="22"/>
    </row>
    <row r="70" spans="1:24" ht="22.05" customHeight="1" x14ac:dyDescent="0.25">
      <c r="B70" s="34" t="s">
        <v>88</v>
      </c>
      <c r="C70" s="5" t="s">
        <v>89</v>
      </c>
      <c r="D70" s="5" t="s">
        <v>62</v>
      </c>
      <c r="E70" s="5" t="s">
        <v>63</v>
      </c>
      <c r="F70" s="5" t="s">
        <v>90</v>
      </c>
      <c r="G70" s="46" t="s">
        <v>9</v>
      </c>
      <c r="M70" s="99"/>
      <c r="N70" s="19" t="s">
        <v>91</v>
      </c>
      <c r="O70" s="2" t="s">
        <v>41</v>
      </c>
      <c r="P70" s="19"/>
      <c r="Q70" s="19"/>
      <c r="R70" s="19"/>
      <c r="S70" s="19"/>
      <c r="T70" s="19"/>
      <c r="U70" s="19"/>
      <c r="V70" s="19"/>
      <c r="W70" s="19"/>
      <c r="X70" s="22"/>
    </row>
    <row r="71" spans="1:24" ht="19.95" customHeight="1" x14ac:dyDescent="0.25">
      <c r="B71" s="69"/>
      <c r="C71" s="12"/>
      <c r="D71" s="12"/>
      <c r="E71" s="12"/>
      <c r="F71" s="12"/>
      <c r="G71" s="61"/>
      <c r="M71" s="99" t="s">
        <v>92</v>
      </c>
      <c r="N71" s="89"/>
      <c r="O71" s="2" t="s">
        <v>41</v>
      </c>
      <c r="P71" s="2" t="s">
        <v>75</v>
      </c>
      <c r="Q71" s="2"/>
      <c r="R71" s="2" t="s">
        <v>75</v>
      </c>
      <c r="S71" s="2"/>
      <c r="T71" s="2" t="s">
        <v>75</v>
      </c>
      <c r="U71" s="2"/>
      <c r="V71" s="2" t="s">
        <v>75</v>
      </c>
      <c r="W71" s="19"/>
      <c r="X71" s="22"/>
    </row>
    <row r="72" spans="1:24" ht="18" customHeight="1" x14ac:dyDescent="0.25">
      <c r="B72" s="69"/>
      <c r="C72" s="19"/>
      <c r="D72" s="19"/>
      <c r="E72" s="19"/>
      <c r="F72" s="19"/>
      <c r="G72" s="61"/>
      <c r="M72" s="99" t="s">
        <v>26</v>
      </c>
      <c r="N72" s="2" t="s">
        <v>79</v>
      </c>
      <c r="O72" s="2" t="s">
        <v>41</v>
      </c>
      <c r="P72" s="19"/>
      <c r="Q72" s="19"/>
      <c r="R72" s="19"/>
      <c r="S72" s="19"/>
      <c r="T72" s="19"/>
      <c r="U72" s="19"/>
      <c r="V72" s="19"/>
      <c r="W72" s="19"/>
      <c r="X72" s="22"/>
    </row>
    <row r="73" spans="1:24" ht="18" customHeight="1" x14ac:dyDescent="0.25">
      <c r="B73" s="69"/>
      <c r="C73" s="19"/>
      <c r="D73" s="19"/>
      <c r="E73" s="19"/>
      <c r="F73" s="19"/>
      <c r="G73" s="61"/>
      <c r="M73" s="99"/>
      <c r="N73" s="2" t="s">
        <v>91</v>
      </c>
      <c r="O73" s="2" t="s">
        <v>41</v>
      </c>
      <c r="P73" s="19"/>
      <c r="Q73" s="19"/>
      <c r="R73" s="19"/>
      <c r="S73" s="19"/>
      <c r="T73" s="19"/>
      <c r="U73" s="19"/>
      <c r="V73" s="19"/>
      <c r="W73" s="19"/>
      <c r="X73" s="22"/>
    </row>
    <row r="74" spans="1:24" ht="18" customHeight="1" x14ac:dyDescent="0.25">
      <c r="B74" s="69"/>
      <c r="C74" s="19"/>
      <c r="D74" s="19"/>
      <c r="E74" s="19"/>
      <c r="F74" s="19"/>
      <c r="G74" s="61"/>
      <c r="M74" s="99" t="s">
        <v>93</v>
      </c>
      <c r="N74" s="89"/>
      <c r="O74" s="2" t="s">
        <v>41</v>
      </c>
      <c r="P74" s="2" t="s">
        <v>75</v>
      </c>
      <c r="Q74" s="2"/>
      <c r="R74" s="2" t="s">
        <v>75</v>
      </c>
      <c r="S74" s="2"/>
      <c r="T74" s="2" t="s">
        <v>75</v>
      </c>
      <c r="U74" s="2"/>
      <c r="V74" s="2" t="s">
        <v>75</v>
      </c>
      <c r="W74" s="19"/>
      <c r="X74" s="22"/>
    </row>
    <row r="75" spans="1:24" ht="19.05" customHeight="1" x14ac:dyDescent="0.25">
      <c r="B75" s="70"/>
      <c r="C75" s="19"/>
      <c r="D75" s="19"/>
      <c r="E75" s="19"/>
      <c r="F75" s="19"/>
      <c r="G75" s="61"/>
      <c r="M75" s="99" t="s">
        <v>26</v>
      </c>
      <c r="N75" s="19" t="s">
        <v>94</v>
      </c>
      <c r="O75" s="2" t="s">
        <v>41</v>
      </c>
      <c r="P75" s="19"/>
      <c r="Q75" s="19"/>
      <c r="R75" s="19"/>
      <c r="S75" s="19"/>
      <c r="T75" s="19"/>
      <c r="U75" s="19"/>
      <c r="V75" s="19"/>
      <c r="W75" s="19"/>
      <c r="X75" s="22"/>
    </row>
    <row r="76" spans="1:24" ht="18" customHeight="1" x14ac:dyDescent="0.25">
      <c r="B76" s="70"/>
      <c r="C76" s="19"/>
      <c r="D76" s="19"/>
      <c r="E76" s="19"/>
      <c r="F76" s="19"/>
      <c r="G76" s="61"/>
      <c r="M76" s="99"/>
      <c r="N76" s="19" t="s">
        <v>94</v>
      </c>
      <c r="O76" s="2" t="s">
        <v>41</v>
      </c>
      <c r="P76" s="19"/>
      <c r="Q76" s="19"/>
      <c r="R76" s="19"/>
      <c r="S76" s="19"/>
      <c r="T76" s="19"/>
      <c r="U76" s="19"/>
      <c r="V76" s="19"/>
      <c r="W76" s="19"/>
      <c r="X76" s="22"/>
    </row>
    <row r="77" spans="1:24" ht="18" customHeight="1" x14ac:dyDescent="0.25">
      <c r="B77" s="70"/>
      <c r="C77" s="19"/>
      <c r="D77" s="19"/>
      <c r="E77" s="19"/>
      <c r="F77" s="19"/>
      <c r="G77" s="61"/>
      <c r="M77" s="99"/>
      <c r="N77" s="2" t="s">
        <v>94</v>
      </c>
      <c r="O77" s="2" t="s">
        <v>41</v>
      </c>
      <c r="P77" s="19"/>
      <c r="Q77" s="19"/>
      <c r="R77" s="19"/>
      <c r="S77" s="19"/>
      <c r="T77" s="19"/>
      <c r="U77" s="19"/>
      <c r="V77" s="19"/>
      <c r="W77" s="19"/>
      <c r="X77" s="22"/>
    </row>
    <row r="78" spans="1:24" ht="19.95" customHeight="1" x14ac:dyDescent="0.25">
      <c r="B78" s="70"/>
      <c r="C78" s="19"/>
      <c r="D78" s="19"/>
      <c r="E78" s="19"/>
      <c r="F78" s="19"/>
      <c r="G78" s="61"/>
      <c r="M78" s="103" t="s">
        <v>95</v>
      </c>
      <c r="N78" s="104"/>
      <c r="O78" s="2" t="s">
        <v>41</v>
      </c>
      <c r="P78" s="105"/>
      <c r="Q78" s="106"/>
      <c r="R78" s="105"/>
      <c r="S78" s="106"/>
      <c r="T78" s="105"/>
      <c r="U78" s="106"/>
      <c r="V78" s="105"/>
      <c r="W78" s="106"/>
      <c r="X78" s="22"/>
    </row>
    <row r="79" spans="1:24" ht="28.8" x14ac:dyDescent="0.25">
      <c r="B79" s="71" t="s">
        <v>96</v>
      </c>
      <c r="C79" s="72"/>
      <c r="D79" s="72"/>
      <c r="E79" s="72"/>
      <c r="F79" s="72"/>
      <c r="G79" s="64"/>
      <c r="M79" s="107" t="s">
        <v>97</v>
      </c>
      <c r="N79" s="108"/>
      <c r="O79" s="21" t="s">
        <v>41</v>
      </c>
      <c r="P79" s="109"/>
      <c r="Q79" s="110"/>
      <c r="R79" s="109"/>
      <c r="S79" s="110"/>
      <c r="T79" s="109"/>
      <c r="U79" s="110"/>
      <c r="V79" s="109"/>
      <c r="W79" s="110"/>
      <c r="X79" s="23" t="s">
        <v>98</v>
      </c>
    </row>
  </sheetData>
  <mergeCells count="183">
    <mergeCell ref="M75:M77"/>
    <mergeCell ref="N7:N17"/>
    <mergeCell ref="N19:N30"/>
    <mergeCell ref="N35:N46"/>
    <mergeCell ref="N48:N53"/>
    <mergeCell ref="O9:O12"/>
    <mergeCell ref="O14:O17"/>
    <mergeCell ref="O21:O24"/>
    <mergeCell ref="O26:O29"/>
    <mergeCell ref="O35:O40"/>
    <mergeCell ref="O41:O46"/>
    <mergeCell ref="O48:O50"/>
    <mergeCell ref="O51:O53"/>
    <mergeCell ref="L1:M18"/>
    <mergeCell ref="A1:A18"/>
    <mergeCell ref="B6:B16"/>
    <mergeCell ref="B18:B29"/>
    <mergeCell ref="B34:B45"/>
    <mergeCell ref="B47:B52"/>
    <mergeCell ref="B62:B63"/>
    <mergeCell ref="C35:C37"/>
    <mergeCell ref="C41:C43"/>
    <mergeCell ref="C62:C63"/>
    <mergeCell ref="M78:N78"/>
    <mergeCell ref="P78:Q78"/>
    <mergeCell ref="R78:S78"/>
    <mergeCell ref="T78:U78"/>
    <mergeCell ref="V78:W78"/>
    <mergeCell ref="M79:N79"/>
    <mergeCell ref="P79:Q79"/>
    <mergeCell ref="R79:S79"/>
    <mergeCell ref="T79:U79"/>
    <mergeCell ref="V79:W79"/>
    <mergeCell ref="M63:N63"/>
    <mergeCell ref="P63:Q63"/>
    <mergeCell ref="R63:S63"/>
    <mergeCell ref="T63:U63"/>
    <mergeCell ref="V63:W63"/>
    <mergeCell ref="M65:N65"/>
    <mergeCell ref="B69:G69"/>
    <mergeCell ref="M71:N71"/>
    <mergeCell ref="M74:N74"/>
    <mergeCell ref="D62:D63"/>
    <mergeCell ref="E62:E63"/>
    <mergeCell ref="F62:F63"/>
    <mergeCell ref="G62:G63"/>
    <mergeCell ref="J62:J63"/>
    <mergeCell ref="M66:M70"/>
    <mergeCell ref="M72:M73"/>
    <mergeCell ref="N59:Q59"/>
    <mergeCell ref="S59:V59"/>
    <mergeCell ref="W59:Z59"/>
    <mergeCell ref="B61:J61"/>
    <mergeCell ref="M61:X61"/>
    <mergeCell ref="H62:I62"/>
    <mergeCell ref="M62:N62"/>
    <mergeCell ref="P62:Q62"/>
    <mergeCell ref="R62:S62"/>
    <mergeCell ref="T62:U62"/>
    <mergeCell ref="V62:W62"/>
    <mergeCell ref="B57:D57"/>
    <mergeCell ref="F57:I57"/>
    <mergeCell ref="N57:Q57"/>
    <mergeCell ref="S57:V57"/>
    <mergeCell ref="W57:Z57"/>
    <mergeCell ref="B58:D58"/>
    <mergeCell ref="F58:I58"/>
    <mergeCell ref="N58:Q58"/>
    <mergeCell ref="S58:V58"/>
    <mergeCell ref="W58:Z58"/>
    <mergeCell ref="S54:V54"/>
    <mergeCell ref="W54:Z54"/>
    <mergeCell ref="B55:D55"/>
    <mergeCell ref="F55:I55"/>
    <mergeCell ref="N55:Q55"/>
    <mergeCell ref="S55:V55"/>
    <mergeCell ref="W55:Z55"/>
    <mergeCell ref="B56:D56"/>
    <mergeCell ref="F56:I56"/>
    <mergeCell ref="N56:Q56"/>
    <mergeCell ref="S56:V56"/>
    <mergeCell ref="W56:Z56"/>
    <mergeCell ref="C51:D51"/>
    <mergeCell ref="P51:Q51"/>
    <mergeCell ref="C52:D52"/>
    <mergeCell ref="P52:Q52"/>
    <mergeCell ref="B53:D53"/>
    <mergeCell ref="F53:I53"/>
    <mergeCell ref="P53:Q53"/>
    <mergeCell ref="B54:D54"/>
    <mergeCell ref="F54:I54"/>
    <mergeCell ref="N54:Q54"/>
    <mergeCell ref="B46:D46"/>
    <mergeCell ref="P46:Q46"/>
    <mergeCell ref="C47:D47"/>
    <mergeCell ref="N47:Q47"/>
    <mergeCell ref="C48:D48"/>
    <mergeCell ref="P48:Q48"/>
    <mergeCell ref="C49:D49"/>
    <mergeCell ref="P49:Q49"/>
    <mergeCell ref="C50:D50"/>
    <mergeCell ref="P50:Q50"/>
    <mergeCell ref="P35:Q35"/>
    <mergeCell ref="C38:D38"/>
    <mergeCell ref="C39:D39"/>
    <mergeCell ref="P39:Q39"/>
    <mergeCell ref="C40:D40"/>
    <mergeCell ref="P40:Q40"/>
    <mergeCell ref="P41:Q41"/>
    <mergeCell ref="C44:D44"/>
    <mergeCell ref="C45:D45"/>
    <mergeCell ref="P45:Q45"/>
    <mergeCell ref="P36:P37"/>
    <mergeCell ref="P42:P43"/>
    <mergeCell ref="B30:D30"/>
    <mergeCell ref="O30:Q30"/>
    <mergeCell ref="B31:D31"/>
    <mergeCell ref="N31:Q31"/>
    <mergeCell ref="B32:D32"/>
    <mergeCell ref="N32:Q32"/>
    <mergeCell ref="B33:D33"/>
    <mergeCell ref="N33:Q33"/>
    <mergeCell ref="C34:D34"/>
    <mergeCell ref="N34:Q34"/>
    <mergeCell ref="C25:D25"/>
    <mergeCell ref="O25:Q25"/>
    <mergeCell ref="C26:D26"/>
    <mergeCell ref="P26:Q26"/>
    <mergeCell ref="C27:D27"/>
    <mergeCell ref="P27:Q27"/>
    <mergeCell ref="C28:D28"/>
    <mergeCell ref="P28:Q28"/>
    <mergeCell ref="C29:D29"/>
    <mergeCell ref="P29:Q29"/>
    <mergeCell ref="C20:D20"/>
    <mergeCell ref="O20:Q20"/>
    <mergeCell ref="C21:D21"/>
    <mergeCell ref="P21:Q21"/>
    <mergeCell ref="C22:D22"/>
    <mergeCell ref="P22:Q22"/>
    <mergeCell ref="C23:D23"/>
    <mergeCell ref="P23:Q23"/>
    <mergeCell ref="C24:D24"/>
    <mergeCell ref="P24:Q24"/>
    <mergeCell ref="C15:D15"/>
    <mergeCell ref="P15:Q15"/>
    <mergeCell ref="C16:D16"/>
    <mergeCell ref="P16:Q16"/>
    <mergeCell ref="B17:D17"/>
    <mergeCell ref="P17:Q17"/>
    <mergeCell ref="C18:D18"/>
    <mergeCell ref="N18:Q18"/>
    <mergeCell ref="C19:D19"/>
    <mergeCell ref="O19:Q19"/>
    <mergeCell ref="C10:D10"/>
    <mergeCell ref="P10:Q10"/>
    <mergeCell ref="C11:D11"/>
    <mergeCell ref="P11:Q11"/>
    <mergeCell ref="C12:D12"/>
    <mergeCell ref="P12:Q12"/>
    <mergeCell ref="C13:D13"/>
    <mergeCell ref="O13:Q13"/>
    <mergeCell ref="C14:D14"/>
    <mergeCell ref="P14:Q14"/>
    <mergeCell ref="B5:D5"/>
    <mergeCell ref="N5:Q5"/>
    <mergeCell ref="C6:D6"/>
    <mergeCell ref="N6:Q6"/>
    <mergeCell ref="C7:D7"/>
    <mergeCell ref="O7:Q7"/>
    <mergeCell ref="C8:D8"/>
    <mergeCell ref="O8:Q8"/>
    <mergeCell ref="C9:D9"/>
    <mergeCell ref="P9:Q9"/>
    <mergeCell ref="B1:J1"/>
    <mergeCell ref="N1:AA1"/>
    <mergeCell ref="B2:D2"/>
    <mergeCell ref="N2:Q2"/>
    <mergeCell ref="B3:D3"/>
    <mergeCell ref="N3:O3"/>
    <mergeCell ref="P3:Q3"/>
    <mergeCell ref="B4:D4"/>
    <mergeCell ref="N4:Q4"/>
  </mergeCells>
  <phoneticPr fontId="24" type="noConversion"/>
  <printOptions horizontalCentered="1"/>
  <pageMargins left="0.39305555555555599" right="0.27500000000000002" top="0.31458333333333299" bottom="0.196527777777778" header="0.196527777777778" footer="7.8472222222222193E-2"/>
  <pageSetup paperSize="9" scale="3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tabSelected="1" zoomScale="60" zoomScaleNormal="60" workbookViewId="0">
      <selection activeCell="I12" sqref="I12"/>
    </sheetView>
  </sheetViews>
  <sheetFormatPr defaultColWidth="9" defaultRowHeight="14.4" x14ac:dyDescent="0.25"/>
  <cols>
    <col min="5" max="5" width="15" customWidth="1"/>
    <col min="9" max="9" width="42.6640625" customWidth="1"/>
    <col min="12" max="12" width="8.77734375" customWidth="1"/>
    <col min="13" max="13" width="18.77734375" customWidth="1"/>
    <col min="14" max="14" width="18.109375" customWidth="1"/>
    <col min="15" max="15" width="19" customWidth="1"/>
    <col min="16" max="16" width="18.21875" customWidth="1"/>
    <col min="17" max="17" width="10.6640625" customWidth="1"/>
    <col min="18" max="18" width="23.5546875" customWidth="1"/>
  </cols>
  <sheetData>
    <row r="1" spans="1:18" ht="25.8" x14ac:dyDescent="0.25">
      <c r="A1" s="75" t="s">
        <v>1</v>
      </c>
      <c r="B1" s="76"/>
      <c r="C1" s="76"/>
      <c r="D1" s="76"/>
      <c r="E1" s="76"/>
      <c r="F1" s="76"/>
      <c r="G1" s="76"/>
      <c r="H1" s="76"/>
      <c r="I1" s="77"/>
    </row>
    <row r="2" spans="1:18" ht="17.399999999999999" x14ac:dyDescent="0.25">
      <c r="A2" s="78" t="s">
        <v>3</v>
      </c>
      <c r="B2" s="79"/>
      <c r="C2" s="79"/>
      <c r="D2" s="5" t="s">
        <v>4</v>
      </c>
      <c r="E2" s="12" t="s">
        <v>5</v>
      </c>
      <c r="F2" s="5" t="s">
        <v>6</v>
      </c>
      <c r="G2" s="5" t="s">
        <v>7</v>
      </c>
      <c r="H2" s="5" t="s">
        <v>8</v>
      </c>
      <c r="I2" s="46" t="s">
        <v>9</v>
      </c>
    </row>
    <row r="3" spans="1:18" ht="25.8" x14ac:dyDescent="0.25">
      <c r="A3" s="78" t="s">
        <v>15</v>
      </c>
      <c r="B3" s="79"/>
      <c r="C3" s="79"/>
      <c r="D3" s="5" t="s">
        <v>16</v>
      </c>
      <c r="E3" s="35">
        <v>49059.360000000001</v>
      </c>
      <c r="F3" s="36"/>
      <c r="G3" s="36"/>
      <c r="H3" s="36"/>
      <c r="I3" s="46"/>
      <c r="L3" s="119"/>
      <c r="M3" s="120"/>
      <c r="N3" s="120"/>
      <c r="O3" s="120"/>
      <c r="P3" s="120"/>
      <c r="Q3" s="120"/>
      <c r="R3" s="121"/>
    </row>
    <row r="4" spans="1:18" ht="17.399999999999999" x14ac:dyDescent="0.25">
      <c r="A4" s="78" t="s">
        <v>18</v>
      </c>
      <c r="B4" s="79"/>
      <c r="C4" s="79"/>
      <c r="D4" s="5" t="s">
        <v>16</v>
      </c>
      <c r="E4" s="136">
        <f>E5+E12</f>
        <v>117303.462</v>
      </c>
      <c r="F4" s="37"/>
      <c r="G4" s="37"/>
      <c r="H4" s="38"/>
      <c r="I4" s="47"/>
      <c r="L4" s="4"/>
      <c r="M4" s="48"/>
      <c r="N4" s="5"/>
      <c r="O4" s="5"/>
      <c r="P4" s="5"/>
      <c r="Q4" s="5"/>
      <c r="R4" s="51"/>
    </row>
    <row r="5" spans="1:18" ht="17.399999999999999" x14ac:dyDescent="0.25">
      <c r="A5" s="78" t="s">
        <v>20</v>
      </c>
      <c r="B5" s="79"/>
      <c r="C5" s="79"/>
      <c r="D5" s="5" t="s">
        <v>16</v>
      </c>
      <c r="E5" s="35">
        <f>E3*1.2</f>
        <v>58871.232000000004</v>
      </c>
      <c r="F5" s="37"/>
      <c r="G5" s="37"/>
      <c r="H5" s="38"/>
      <c r="I5" s="47"/>
      <c r="L5" s="4"/>
      <c r="M5" s="20"/>
      <c r="N5" s="2"/>
      <c r="O5" s="2"/>
      <c r="P5" s="2"/>
      <c r="Q5" s="5"/>
      <c r="R5" s="3"/>
    </row>
    <row r="6" spans="1:18" ht="17.399999999999999" x14ac:dyDescent="0.25">
      <c r="A6" s="85"/>
      <c r="B6" s="83" t="s">
        <v>22</v>
      </c>
      <c r="C6" s="83"/>
      <c r="D6" s="5" t="s">
        <v>16</v>
      </c>
      <c r="E6" s="35">
        <f>E5-E7-E8-E9-E10</f>
        <v>58237.232000000004</v>
      </c>
      <c r="F6" s="37"/>
      <c r="G6" s="37"/>
      <c r="H6" s="38"/>
      <c r="I6" s="47" t="s">
        <v>99</v>
      </c>
      <c r="L6" s="4"/>
      <c r="M6" s="20"/>
      <c r="N6" s="36"/>
      <c r="O6" s="2"/>
      <c r="P6" s="2"/>
      <c r="Q6" s="2"/>
      <c r="R6" s="3"/>
    </row>
    <row r="7" spans="1:18" ht="17.399999999999999" x14ac:dyDescent="0.25">
      <c r="A7" s="85"/>
      <c r="B7" s="83" t="s">
        <v>24</v>
      </c>
      <c r="C7" s="83"/>
      <c r="D7" s="5" t="s">
        <v>16</v>
      </c>
      <c r="E7" s="35">
        <v>200</v>
      </c>
      <c r="F7" s="37"/>
      <c r="G7" s="37"/>
      <c r="H7" s="38"/>
      <c r="I7" s="47"/>
      <c r="L7" s="4"/>
      <c r="M7" s="20"/>
      <c r="N7" s="2"/>
      <c r="O7" s="2"/>
      <c r="P7" s="2"/>
      <c r="Q7" s="2"/>
      <c r="R7" s="3"/>
    </row>
    <row r="8" spans="1:18" ht="17.399999999999999" x14ac:dyDescent="0.25">
      <c r="A8" s="85"/>
      <c r="B8" s="83" t="s">
        <v>100</v>
      </c>
      <c r="C8" s="83"/>
      <c r="D8" s="5" t="s">
        <v>16</v>
      </c>
      <c r="E8" s="35">
        <v>118</v>
      </c>
      <c r="F8" s="37"/>
      <c r="G8" s="37"/>
      <c r="H8" s="38"/>
      <c r="I8" s="47" t="s">
        <v>101</v>
      </c>
      <c r="L8" s="1"/>
      <c r="M8" s="20"/>
      <c r="N8" s="36"/>
      <c r="O8" s="2"/>
      <c r="P8" s="2"/>
      <c r="Q8" s="2"/>
      <c r="R8" s="3"/>
    </row>
    <row r="9" spans="1:18" ht="17.399999999999999" x14ac:dyDescent="0.25">
      <c r="A9" s="85"/>
      <c r="B9" s="83" t="s">
        <v>102</v>
      </c>
      <c r="C9" s="83"/>
      <c r="D9" s="5" t="s">
        <v>16</v>
      </c>
      <c r="E9" s="35">
        <v>8</v>
      </c>
      <c r="F9" s="37"/>
      <c r="G9" s="37"/>
      <c r="H9" s="38"/>
      <c r="I9" s="47"/>
      <c r="L9" s="1"/>
      <c r="M9" s="20"/>
      <c r="N9" s="36"/>
      <c r="O9" s="2"/>
      <c r="P9" s="2"/>
      <c r="Q9" s="2"/>
      <c r="R9" s="3"/>
    </row>
    <row r="10" spans="1:18" ht="17.399999999999999" x14ac:dyDescent="0.25">
      <c r="A10" s="85"/>
      <c r="B10" s="83" t="s">
        <v>32</v>
      </c>
      <c r="C10" s="83"/>
      <c r="D10" s="5" t="s">
        <v>16</v>
      </c>
      <c r="E10" s="35">
        <v>308</v>
      </c>
      <c r="F10" s="37"/>
      <c r="G10" s="37"/>
      <c r="H10" s="38"/>
      <c r="I10" s="47"/>
      <c r="L10" s="1"/>
      <c r="M10" s="20"/>
      <c r="N10" s="36"/>
      <c r="O10" s="2"/>
      <c r="P10" s="36"/>
      <c r="Q10" s="2"/>
      <c r="R10" s="3"/>
    </row>
    <row r="11" spans="1:18" ht="17.399999999999999" x14ac:dyDescent="0.25">
      <c r="A11" s="85"/>
      <c r="B11" s="83"/>
      <c r="C11" s="83"/>
      <c r="D11" s="5" t="s">
        <v>16</v>
      </c>
      <c r="E11" s="35"/>
      <c r="F11" s="37"/>
      <c r="G11" s="37"/>
      <c r="H11" s="38"/>
      <c r="I11" s="47"/>
      <c r="L11" s="122"/>
      <c r="M11" s="106"/>
      <c r="N11" s="2"/>
      <c r="O11" s="2"/>
      <c r="P11" s="2"/>
      <c r="Q11" s="2"/>
      <c r="R11" s="3"/>
    </row>
    <row r="12" spans="1:18" ht="17.399999999999999" x14ac:dyDescent="0.25">
      <c r="A12" s="85" t="s">
        <v>33</v>
      </c>
      <c r="B12" s="83"/>
      <c r="C12" s="83"/>
      <c r="D12" s="5" t="s">
        <v>16</v>
      </c>
      <c r="E12" s="35">
        <f>SUM(E13:E18)</f>
        <v>58432.23</v>
      </c>
      <c r="F12" s="37"/>
      <c r="G12" s="37"/>
      <c r="H12" s="38"/>
      <c r="I12" s="47"/>
    </row>
    <row r="13" spans="1:18" ht="17.399999999999999" x14ac:dyDescent="0.25">
      <c r="A13" s="128" t="s">
        <v>48</v>
      </c>
      <c r="B13" s="83" t="s">
        <v>103</v>
      </c>
      <c r="C13" s="83"/>
      <c r="D13" s="5" t="s">
        <v>16</v>
      </c>
      <c r="E13" s="35">
        <v>114</v>
      </c>
      <c r="F13" s="37"/>
      <c r="G13" s="37"/>
      <c r="H13" s="38"/>
      <c r="I13" s="47"/>
    </row>
    <row r="14" spans="1:18" ht="17.399999999999999" x14ac:dyDescent="0.25">
      <c r="A14" s="113"/>
      <c r="B14" s="83" t="s">
        <v>104</v>
      </c>
      <c r="C14" s="83"/>
      <c r="D14" s="5" t="s">
        <v>16</v>
      </c>
      <c r="E14" s="35">
        <v>750</v>
      </c>
      <c r="F14" s="37"/>
      <c r="G14" s="37"/>
      <c r="H14" s="38"/>
      <c r="I14" s="47"/>
    </row>
    <row r="15" spans="1:18" ht="17.399999999999999" x14ac:dyDescent="0.25">
      <c r="A15" s="113"/>
      <c r="B15" s="83" t="s">
        <v>105</v>
      </c>
      <c r="C15" s="83"/>
      <c r="D15" s="5" t="s">
        <v>16</v>
      </c>
      <c r="E15" s="35">
        <v>200</v>
      </c>
      <c r="F15" s="37"/>
      <c r="G15" s="37"/>
      <c r="H15" s="38"/>
      <c r="I15" s="47"/>
    </row>
    <row r="16" spans="1:18" ht="17.399999999999999" x14ac:dyDescent="0.25">
      <c r="A16" s="113"/>
      <c r="B16" s="83" t="s">
        <v>106</v>
      </c>
      <c r="C16" s="83"/>
      <c r="D16" s="5" t="s">
        <v>16</v>
      </c>
      <c r="E16" s="35">
        <v>20</v>
      </c>
      <c r="F16" s="37"/>
      <c r="G16" s="37"/>
      <c r="H16" s="38"/>
      <c r="I16" s="47" t="s">
        <v>107</v>
      </c>
    </row>
    <row r="17" spans="1:15" ht="17.399999999999999" x14ac:dyDescent="0.25">
      <c r="A17" s="113"/>
      <c r="B17" s="83" t="s">
        <v>108</v>
      </c>
      <c r="C17" s="83"/>
      <c r="D17" s="5" t="s">
        <v>16</v>
      </c>
      <c r="E17" s="35">
        <v>20</v>
      </c>
      <c r="F17" s="37"/>
      <c r="G17" s="37"/>
      <c r="H17" s="38"/>
      <c r="I17" s="47" t="s">
        <v>107</v>
      </c>
    </row>
    <row r="18" spans="1:15" ht="17.399999999999999" x14ac:dyDescent="0.25">
      <c r="A18" s="113"/>
      <c r="B18" s="83" t="s">
        <v>36</v>
      </c>
      <c r="C18" s="83"/>
      <c r="D18" s="5" t="s">
        <v>16</v>
      </c>
      <c r="E18" s="40">
        <v>57328.23</v>
      </c>
      <c r="F18" s="37"/>
      <c r="G18" s="37"/>
      <c r="H18" s="38"/>
      <c r="I18" s="47" t="s">
        <v>109</v>
      </c>
    </row>
    <row r="19" spans="1:15" ht="17.399999999999999" x14ac:dyDescent="0.25">
      <c r="A19" s="113"/>
      <c r="B19" s="83"/>
      <c r="C19" s="83"/>
      <c r="D19" s="5" t="s">
        <v>16</v>
      </c>
      <c r="E19" s="40"/>
      <c r="F19" s="37"/>
      <c r="G19" s="37"/>
      <c r="H19" s="38"/>
      <c r="I19" s="47"/>
    </row>
    <row r="20" spans="1:15" ht="17.399999999999999" x14ac:dyDescent="0.25">
      <c r="A20" s="78" t="s">
        <v>35</v>
      </c>
      <c r="B20" s="79"/>
      <c r="C20" s="79"/>
      <c r="D20" s="5" t="s">
        <v>16</v>
      </c>
      <c r="E20" s="40">
        <f>E3*0.28</f>
        <v>13736.620800000001</v>
      </c>
      <c r="F20" s="37"/>
      <c r="G20" s="37"/>
      <c r="H20" s="38"/>
      <c r="I20" s="47"/>
    </row>
    <row r="21" spans="1:15" ht="17.399999999999999" x14ac:dyDescent="0.25">
      <c r="A21" s="78" t="s">
        <v>37</v>
      </c>
      <c r="B21" s="79"/>
      <c r="C21" s="79"/>
      <c r="D21" s="5" t="s">
        <v>16</v>
      </c>
      <c r="E21" s="40">
        <f>E3*0.3</f>
        <v>14717.808000000001</v>
      </c>
      <c r="F21" s="37"/>
      <c r="G21" s="37"/>
      <c r="H21" s="38"/>
      <c r="I21" s="47"/>
    </row>
    <row r="22" spans="1:15" ht="17.399999999999999" x14ac:dyDescent="0.25">
      <c r="A22" s="78" t="s">
        <v>38</v>
      </c>
      <c r="B22" s="79"/>
      <c r="C22" s="79"/>
      <c r="D22" s="5" t="s">
        <v>39</v>
      </c>
      <c r="E22" s="41" t="s">
        <v>110</v>
      </c>
      <c r="F22" s="37"/>
      <c r="G22" s="37"/>
      <c r="H22" s="38"/>
      <c r="I22" s="47" t="s">
        <v>111</v>
      </c>
      <c r="K22">
        <f>496*1.5+125*3.2</f>
        <v>1144</v>
      </c>
    </row>
    <row r="23" spans="1:15" ht="17.399999999999999" x14ac:dyDescent="0.25">
      <c r="A23" s="78" t="s">
        <v>40</v>
      </c>
      <c r="B23" s="79"/>
      <c r="C23" s="79"/>
      <c r="D23" s="5" t="s">
        <v>41</v>
      </c>
      <c r="E23" s="41">
        <f>SUM(E24:E28)</f>
        <v>398</v>
      </c>
      <c r="F23" s="37"/>
      <c r="G23" s="37"/>
      <c r="H23" s="38"/>
      <c r="I23" s="47"/>
    </row>
    <row r="24" spans="1:15" ht="17.399999999999999" x14ac:dyDescent="0.25">
      <c r="A24" s="114" t="s">
        <v>26</v>
      </c>
      <c r="B24" s="79" t="s">
        <v>22</v>
      </c>
      <c r="C24" s="79"/>
      <c r="D24" s="5" t="s">
        <v>41</v>
      </c>
      <c r="E24" s="41">
        <f>367</f>
        <v>367</v>
      </c>
      <c r="F24" s="37"/>
      <c r="G24" s="37"/>
      <c r="H24" s="38"/>
      <c r="I24" s="49" t="s">
        <v>112</v>
      </c>
    </row>
    <row r="25" spans="1:15" ht="17.399999999999999" x14ac:dyDescent="0.25">
      <c r="A25" s="115"/>
      <c r="B25" s="83" t="s">
        <v>24</v>
      </c>
      <c r="C25" s="83"/>
      <c r="D25" s="5" t="s">
        <v>41</v>
      </c>
      <c r="E25" s="41">
        <v>2</v>
      </c>
      <c r="F25" s="37"/>
      <c r="G25" s="37"/>
      <c r="H25" s="38"/>
      <c r="I25" s="47" t="s">
        <v>113</v>
      </c>
      <c r="O25" t="s">
        <v>114</v>
      </c>
    </row>
    <row r="26" spans="1:15" ht="17.399999999999999" x14ac:dyDescent="0.25">
      <c r="A26" s="115"/>
      <c r="B26" s="83" t="s">
        <v>115</v>
      </c>
      <c r="C26" s="83"/>
      <c r="D26" s="5" t="s">
        <v>41</v>
      </c>
      <c r="E26" s="41">
        <v>19</v>
      </c>
      <c r="F26" s="37"/>
      <c r="G26" s="37"/>
      <c r="H26" s="38"/>
      <c r="I26" s="47" t="s">
        <v>116</v>
      </c>
    </row>
    <row r="27" spans="1:15" ht="17.399999999999999" x14ac:dyDescent="0.25">
      <c r="A27" s="42"/>
      <c r="B27" s="123" t="s">
        <v>104</v>
      </c>
      <c r="C27" s="124"/>
      <c r="D27" s="5" t="s">
        <v>41</v>
      </c>
      <c r="E27" s="41">
        <v>8</v>
      </c>
      <c r="F27" s="37"/>
      <c r="G27" s="37"/>
      <c r="H27" s="38"/>
      <c r="I27" s="47"/>
    </row>
    <row r="28" spans="1:15" ht="17.399999999999999" x14ac:dyDescent="0.25">
      <c r="A28" s="42"/>
      <c r="B28" s="123" t="s">
        <v>105</v>
      </c>
      <c r="C28" s="124"/>
      <c r="D28" s="5" t="s">
        <v>41</v>
      </c>
      <c r="E28" s="41">
        <v>2</v>
      </c>
      <c r="F28" s="37"/>
      <c r="G28" s="37"/>
      <c r="H28" s="38"/>
      <c r="I28" s="47"/>
    </row>
    <row r="29" spans="1:15" ht="24" customHeight="1" x14ac:dyDescent="0.25">
      <c r="A29" s="86" t="s">
        <v>117</v>
      </c>
      <c r="B29" s="87"/>
      <c r="C29" s="87"/>
      <c r="D29" s="5" t="s">
        <v>41</v>
      </c>
      <c r="E29" s="41">
        <f>SUM(E30:E33)</f>
        <v>509</v>
      </c>
      <c r="F29" s="37"/>
      <c r="G29" s="37"/>
      <c r="H29" s="38"/>
      <c r="I29" s="47" t="s">
        <v>118</v>
      </c>
    </row>
    <row r="30" spans="1:15" ht="17.399999999999999" x14ac:dyDescent="0.25">
      <c r="A30" s="86" t="s">
        <v>48</v>
      </c>
      <c r="B30" s="79" t="s">
        <v>22</v>
      </c>
      <c r="C30" s="79"/>
      <c r="D30" s="5" t="s">
        <v>41</v>
      </c>
      <c r="E30" s="43">
        <v>497</v>
      </c>
      <c r="F30" s="37"/>
      <c r="G30" s="37"/>
      <c r="H30" s="38"/>
      <c r="I30" s="47"/>
    </row>
    <row r="31" spans="1:15" ht="17.399999999999999" x14ac:dyDescent="0.25">
      <c r="A31" s="86"/>
      <c r="B31" s="79" t="s">
        <v>24</v>
      </c>
      <c r="C31" s="79"/>
      <c r="D31" s="5" t="s">
        <v>41</v>
      </c>
      <c r="E31" s="43">
        <v>2</v>
      </c>
      <c r="F31" s="37"/>
      <c r="G31" s="37"/>
      <c r="H31" s="38"/>
      <c r="I31" s="47"/>
    </row>
    <row r="32" spans="1:15" ht="17.399999999999999" x14ac:dyDescent="0.25">
      <c r="A32" s="86"/>
      <c r="B32" s="79" t="s">
        <v>104</v>
      </c>
      <c r="C32" s="79"/>
      <c r="D32" s="5" t="s">
        <v>41</v>
      </c>
      <c r="E32" s="43">
        <v>8</v>
      </c>
      <c r="F32" s="37"/>
      <c r="G32" s="37"/>
      <c r="H32" s="38"/>
      <c r="I32" s="47"/>
    </row>
    <row r="33" spans="1:9" ht="17.399999999999999" x14ac:dyDescent="0.25">
      <c r="A33" s="86"/>
      <c r="B33" s="79" t="s">
        <v>105</v>
      </c>
      <c r="C33" s="79"/>
      <c r="D33" s="5" t="s">
        <v>41</v>
      </c>
      <c r="E33" s="43">
        <v>2</v>
      </c>
      <c r="F33" s="37"/>
      <c r="G33" s="37"/>
      <c r="H33" s="38"/>
      <c r="I33" s="47"/>
    </row>
    <row r="34" spans="1:9" ht="17.399999999999999" x14ac:dyDescent="0.25">
      <c r="A34" s="78" t="s">
        <v>49</v>
      </c>
      <c r="B34" s="79"/>
      <c r="C34" s="79"/>
      <c r="D34" s="12"/>
      <c r="E34" s="125">
        <v>1.2</v>
      </c>
      <c r="F34" s="125"/>
      <c r="G34" s="125"/>
      <c r="H34" s="125"/>
      <c r="I34" s="47"/>
    </row>
    <row r="35" spans="1:9" ht="17.399999999999999" x14ac:dyDescent="0.25">
      <c r="A35" s="78" t="s">
        <v>50</v>
      </c>
      <c r="B35" s="79"/>
      <c r="C35" s="79"/>
      <c r="D35" s="5" t="s">
        <v>51</v>
      </c>
      <c r="E35" s="125">
        <v>28</v>
      </c>
      <c r="F35" s="125"/>
      <c r="G35" s="125"/>
      <c r="H35" s="125"/>
      <c r="I35" s="47" t="s">
        <v>119</v>
      </c>
    </row>
    <row r="36" spans="1:9" ht="17.399999999999999" x14ac:dyDescent="0.25">
      <c r="A36" s="78" t="s">
        <v>52</v>
      </c>
      <c r="B36" s="79"/>
      <c r="C36" s="79"/>
      <c r="D36" s="5" t="s">
        <v>51</v>
      </c>
      <c r="E36" s="125">
        <v>30</v>
      </c>
      <c r="F36" s="125"/>
      <c r="G36" s="125"/>
      <c r="H36" s="125"/>
      <c r="I36" s="47" t="s">
        <v>120</v>
      </c>
    </row>
    <row r="37" spans="1:9" ht="17.399999999999999" x14ac:dyDescent="0.25">
      <c r="A37" s="78" t="s">
        <v>53</v>
      </c>
      <c r="B37" s="79"/>
      <c r="C37" s="79"/>
      <c r="D37" s="5" t="s">
        <v>54</v>
      </c>
      <c r="E37" s="126">
        <v>25</v>
      </c>
      <c r="F37" s="126"/>
      <c r="G37" s="126"/>
      <c r="H37" s="126"/>
      <c r="I37" s="47"/>
    </row>
    <row r="38" spans="1:9" ht="17.399999999999999" x14ac:dyDescent="0.25">
      <c r="A38" s="78" t="s">
        <v>55</v>
      </c>
      <c r="B38" s="79"/>
      <c r="C38" s="79"/>
      <c r="D38" s="5" t="s">
        <v>54</v>
      </c>
      <c r="E38" s="126">
        <v>3</v>
      </c>
      <c r="F38" s="126"/>
      <c r="G38" s="126"/>
      <c r="H38" s="126"/>
      <c r="I38" s="47"/>
    </row>
    <row r="39" spans="1:9" ht="17.399999999999999" x14ac:dyDescent="0.25">
      <c r="A39" s="91" t="s">
        <v>56</v>
      </c>
      <c r="B39" s="92"/>
      <c r="C39" s="92"/>
      <c r="D39" s="44" t="s">
        <v>57</v>
      </c>
      <c r="E39" s="127">
        <v>79.989999999999995</v>
      </c>
      <c r="F39" s="127"/>
      <c r="G39" s="127"/>
      <c r="H39" s="127"/>
      <c r="I39" s="50"/>
    </row>
    <row r="40" spans="1:9" x14ac:dyDescent="0.25">
      <c r="E40" s="45"/>
      <c r="F40" s="45"/>
      <c r="G40" s="45"/>
      <c r="H40" s="45"/>
    </row>
  </sheetData>
  <mergeCells count="51">
    <mergeCell ref="A24:A26"/>
    <mergeCell ref="A30:A33"/>
    <mergeCell ref="A37:C37"/>
    <mergeCell ref="E37:H37"/>
    <mergeCell ref="A38:C38"/>
    <mergeCell ref="E38:H38"/>
    <mergeCell ref="A39:C39"/>
    <mergeCell ref="E39:H39"/>
    <mergeCell ref="A34:C34"/>
    <mergeCell ref="E34:H34"/>
    <mergeCell ref="A35:C35"/>
    <mergeCell ref="E35:H35"/>
    <mergeCell ref="A36:C36"/>
    <mergeCell ref="E36:H36"/>
    <mergeCell ref="A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A20:C20"/>
    <mergeCell ref="A21:C21"/>
    <mergeCell ref="A22:C22"/>
    <mergeCell ref="A23:C23"/>
    <mergeCell ref="A13:A19"/>
    <mergeCell ref="B14:C14"/>
    <mergeCell ref="B15:C15"/>
    <mergeCell ref="B16:C16"/>
    <mergeCell ref="B17:C17"/>
    <mergeCell ref="B18:C18"/>
    <mergeCell ref="B10:C10"/>
    <mergeCell ref="B11:C11"/>
    <mergeCell ref="L11:M11"/>
    <mergeCell ref="A12:C12"/>
    <mergeCell ref="B13:C13"/>
    <mergeCell ref="A6:A11"/>
    <mergeCell ref="A5:C5"/>
    <mergeCell ref="B6:C6"/>
    <mergeCell ref="B7:C7"/>
    <mergeCell ref="B8:C8"/>
    <mergeCell ref="B9:C9"/>
    <mergeCell ref="A1:I1"/>
    <mergeCell ref="A2:C2"/>
    <mergeCell ref="A3:C3"/>
    <mergeCell ref="L3:R3"/>
    <mergeCell ref="A4:C4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43"/>
  <sheetViews>
    <sheetView topLeftCell="A4" zoomScale="80" zoomScaleNormal="80" workbookViewId="0">
      <selection activeCell="L38" sqref="L38"/>
    </sheetView>
  </sheetViews>
  <sheetFormatPr defaultColWidth="9" defaultRowHeight="14.4" x14ac:dyDescent="0.25"/>
  <cols>
    <col min="2" max="2" width="13.77734375" customWidth="1"/>
    <col min="3" max="3" width="14.109375" customWidth="1"/>
    <col min="4" max="4" width="15.21875" customWidth="1"/>
    <col min="5" max="5" width="13.44140625" customWidth="1"/>
    <col min="6" max="6" width="14.88671875" customWidth="1"/>
  </cols>
  <sheetData>
    <row r="4" spans="1:9" ht="25.8" x14ac:dyDescent="0.25">
      <c r="A4" s="75" t="s">
        <v>59</v>
      </c>
      <c r="B4" s="76"/>
      <c r="C4" s="76"/>
      <c r="D4" s="76"/>
      <c r="E4" s="76"/>
      <c r="F4" s="76"/>
      <c r="G4" s="76"/>
      <c r="H4" s="76"/>
      <c r="I4" s="77"/>
    </row>
    <row r="5" spans="1:9" ht="15.6" x14ac:dyDescent="0.25">
      <c r="A5" s="86" t="s">
        <v>3</v>
      </c>
      <c r="B5" s="117" t="s">
        <v>61</v>
      </c>
      <c r="C5" s="117" t="s">
        <v>62</v>
      </c>
      <c r="D5" s="117" t="s">
        <v>63</v>
      </c>
      <c r="E5" s="98" t="s">
        <v>64</v>
      </c>
      <c r="F5" s="98" t="s">
        <v>65</v>
      </c>
      <c r="G5" s="98" t="s">
        <v>66</v>
      </c>
      <c r="H5" s="98"/>
      <c r="I5" s="118" t="s">
        <v>67</v>
      </c>
    </row>
    <row r="6" spans="1:9" ht="15.6" x14ac:dyDescent="0.25">
      <c r="A6" s="86"/>
      <c r="B6" s="117"/>
      <c r="C6" s="117"/>
      <c r="D6" s="117"/>
      <c r="E6" s="98"/>
      <c r="F6" s="98"/>
      <c r="G6" s="24" t="s">
        <v>43</v>
      </c>
      <c r="H6" s="24" t="s">
        <v>46</v>
      </c>
      <c r="I6" s="118"/>
    </row>
    <row r="7" spans="1:9" ht="17.399999999999999" x14ac:dyDescent="0.25">
      <c r="A7" s="25" t="s">
        <v>121</v>
      </c>
      <c r="B7" s="26">
        <f>[1]计算底表!U5</f>
        <v>587.26</v>
      </c>
      <c r="C7" s="134">
        <v>1728.7</v>
      </c>
      <c r="D7" s="26">
        <f>[1]计算底表!W5</f>
        <v>1728.7</v>
      </c>
      <c r="E7" s="134">
        <v>1728.7</v>
      </c>
      <c r="F7" s="26">
        <f>[1]计算底表!Y5</f>
        <v>0</v>
      </c>
      <c r="G7" s="26" t="s">
        <v>122</v>
      </c>
      <c r="H7" s="26" t="s">
        <v>123</v>
      </c>
      <c r="I7" s="32">
        <v>15.35</v>
      </c>
    </row>
    <row r="8" spans="1:9" ht="17.399999999999999" x14ac:dyDescent="0.25">
      <c r="A8" s="25" t="s">
        <v>124</v>
      </c>
      <c r="B8" s="26">
        <f>[1]计算底表!U6</f>
        <v>321.39999999999998</v>
      </c>
      <c r="C8" s="134">
        <v>907.8</v>
      </c>
      <c r="D8" s="26">
        <f>[1]计算底表!W6</f>
        <v>907.8</v>
      </c>
      <c r="E8" s="134">
        <v>907.8</v>
      </c>
      <c r="F8" s="26">
        <f>[1]计算底表!Y6</f>
        <v>0</v>
      </c>
      <c r="G8" s="26" t="s">
        <v>122</v>
      </c>
      <c r="H8" s="26" t="s">
        <v>123</v>
      </c>
      <c r="I8" s="32">
        <v>15.35</v>
      </c>
    </row>
    <row r="9" spans="1:9" ht="17.399999999999999" x14ac:dyDescent="0.25">
      <c r="A9" s="25" t="s">
        <v>125</v>
      </c>
      <c r="B9" s="26">
        <f>[1]计算底表!U7</f>
        <v>379.03</v>
      </c>
      <c r="C9" s="134">
        <v>1114.8</v>
      </c>
      <c r="D9" s="26">
        <f>[1]计算底表!W7</f>
        <v>1114.8</v>
      </c>
      <c r="E9" s="134">
        <v>1114.8</v>
      </c>
      <c r="F9" s="26">
        <f>[1]计算底表!Y7</f>
        <v>0</v>
      </c>
      <c r="G9" s="26" t="s">
        <v>122</v>
      </c>
      <c r="H9" s="26" t="s">
        <v>123</v>
      </c>
      <c r="I9" s="32">
        <v>15.35</v>
      </c>
    </row>
    <row r="10" spans="1:9" ht="17.399999999999999" x14ac:dyDescent="0.25">
      <c r="A10" s="25" t="s">
        <v>126</v>
      </c>
      <c r="B10" s="26">
        <f>[1]计算底表!U8</f>
        <v>553.15</v>
      </c>
      <c r="C10" s="134">
        <v>1675.8</v>
      </c>
      <c r="D10" s="26">
        <f>[1]计算底表!W8</f>
        <v>1675.8</v>
      </c>
      <c r="E10" s="134">
        <v>1675.8</v>
      </c>
      <c r="F10" s="26">
        <f>[1]计算底表!Y8</f>
        <v>0</v>
      </c>
      <c r="G10" s="26" t="s">
        <v>122</v>
      </c>
      <c r="H10" s="26" t="s">
        <v>123</v>
      </c>
      <c r="I10" s="32">
        <v>15.35</v>
      </c>
    </row>
    <row r="11" spans="1:9" ht="17.399999999999999" x14ac:dyDescent="0.25">
      <c r="A11" s="25" t="s">
        <v>127</v>
      </c>
      <c r="B11" s="26">
        <f>[1]计算底表!U9</f>
        <v>586.24</v>
      </c>
      <c r="C11" s="134">
        <v>1728.7</v>
      </c>
      <c r="D11" s="26">
        <f>[1]计算底表!W9</f>
        <v>1728.7</v>
      </c>
      <c r="E11" s="134">
        <v>1728.7</v>
      </c>
      <c r="F11" s="26">
        <f>[1]计算底表!Y9</f>
        <v>0</v>
      </c>
      <c r="G11" s="26" t="s">
        <v>122</v>
      </c>
      <c r="H11" s="26" t="s">
        <v>123</v>
      </c>
      <c r="I11" s="32">
        <v>15.35</v>
      </c>
    </row>
    <row r="12" spans="1:9" ht="17.399999999999999" x14ac:dyDescent="0.25">
      <c r="A12" s="25" t="s">
        <v>128</v>
      </c>
      <c r="B12" s="26">
        <f>[1]计算底表!U10</f>
        <v>379.03</v>
      </c>
      <c r="C12" s="134">
        <v>1114.8</v>
      </c>
      <c r="D12" s="26">
        <f>[1]计算底表!W10</f>
        <v>1114.8</v>
      </c>
      <c r="E12" s="134">
        <v>1114.8</v>
      </c>
      <c r="F12" s="26">
        <f>[1]计算底表!Y10</f>
        <v>0</v>
      </c>
      <c r="G12" s="26" t="s">
        <v>122</v>
      </c>
      <c r="H12" s="26" t="s">
        <v>123</v>
      </c>
      <c r="I12" s="32">
        <v>15.35</v>
      </c>
    </row>
    <row r="13" spans="1:9" ht="17.399999999999999" x14ac:dyDescent="0.25">
      <c r="A13" s="25" t="s">
        <v>129</v>
      </c>
      <c r="B13" s="26">
        <f>[1]计算底表!U11</f>
        <v>379.03</v>
      </c>
      <c r="C13" s="134">
        <v>1114.8</v>
      </c>
      <c r="D13" s="26">
        <f>[1]计算底表!W11</f>
        <v>1114.8</v>
      </c>
      <c r="E13" s="134">
        <v>1114.8</v>
      </c>
      <c r="F13" s="26">
        <f>[1]计算底表!Y11</f>
        <v>0</v>
      </c>
      <c r="G13" s="26" t="s">
        <v>122</v>
      </c>
      <c r="H13" s="26" t="s">
        <v>123</v>
      </c>
      <c r="I13" s="32">
        <v>15.35</v>
      </c>
    </row>
    <row r="14" spans="1:9" ht="17.399999999999999" x14ac:dyDescent="0.25">
      <c r="A14" s="25" t="s">
        <v>130</v>
      </c>
      <c r="B14" s="26">
        <f>[1]计算底表!U12</f>
        <v>379.03</v>
      </c>
      <c r="C14" s="134">
        <v>1114.8</v>
      </c>
      <c r="D14" s="26">
        <f>[1]计算底表!W12</f>
        <v>1114.8</v>
      </c>
      <c r="E14" s="134">
        <v>1114.8</v>
      </c>
      <c r="F14" s="26">
        <f>[1]计算底表!Y12</f>
        <v>0</v>
      </c>
      <c r="G14" s="26" t="s">
        <v>122</v>
      </c>
      <c r="H14" s="26" t="s">
        <v>123</v>
      </c>
      <c r="I14" s="32">
        <v>15.35</v>
      </c>
    </row>
    <row r="15" spans="1:9" ht="17.399999999999999" x14ac:dyDescent="0.25">
      <c r="A15" s="25" t="s">
        <v>131</v>
      </c>
      <c r="B15" s="26">
        <f>[1]计算底表!U13</f>
        <v>334.45</v>
      </c>
      <c r="C15" s="134">
        <v>983</v>
      </c>
      <c r="D15" s="26">
        <f>[1]计算底表!W13</f>
        <v>983</v>
      </c>
      <c r="E15" s="134">
        <v>983</v>
      </c>
      <c r="F15" s="26">
        <f>[1]计算底表!Y13</f>
        <v>0</v>
      </c>
      <c r="G15" s="26" t="s">
        <v>122</v>
      </c>
      <c r="H15" s="26" t="s">
        <v>123</v>
      </c>
      <c r="I15" s="32">
        <v>15.35</v>
      </c>
    </row>
    <row r="16" spans="1:9" ht="17.399999999999999" x14ac:dyDescent="0.25">
      <c r="A16" s="25" t="s">
        <v>132</v>
      </c>
      <c r="B16" s="26">
        <f>[1]计算底表!U14</f>
        <v>287.29000000000002</v>
      </c>
      <c r="C16" s="134">
        <v>854.9</v>
      </c>
      <c r="D16" s="26">
        <f>[1]计算底表!W14</f>
        <v>854.9</v>
      </c>
      <c r="E16" s="134">
        <v>854.9</v>
      </c>
      <c r="F16" s="26">
        <f>[1]计算底表!Y14</f>
        <v>0</v>
      </c>
      <c r="G16" s="26" t="s">
        <v>122</v>
      </c>
      <c r="H16" s="26" t="s">
        <v>123</v>
      </c>
      <c r="I16" s="32">
        <v>15.35</v>
      </c>
    </row>
    <row r="17" spans="1:9" ht="17.399999999999999" x14ac:dyDescent="0.25">
      <c r="A17" s="25" t="s">
        <v>133</v>
      </c>
      <c r="B17" s="26">
        <f>[1]计算底表!U15</f>
        <v>470.77</v>
      </c>
      <c r="C17" s="134">
        <v>1374.7</v>
      </c>
      <c r="D17" s="26">
        <f>[1]计算底表!W15</f>
        <v>1374.7</v>
      </c>
      <c r="E17" s="134">
        <v>1374.7</v>
      </c>
      <c r="F17" s="26">
        <f>[1]计算底表!Y15</f>
        <v>0</v>
      </c>
      <c r="G17" s="26" t="s">
        <v>122</v>
      </c>
      <c r="H17" s="26" t="s">
        <v>123</v>
      </c>
      <c r="I17" s="32">
        <v>15.35</v>
      </c>
    </row>
    <row r="18" spans="1:9" ht="17.399999999999999" x14ac:dyDescent="0.25">
      <c r="A18" s="25" t="s">
        <v>134</v>
      </c>
      <c r="B18" s="26">
        <f>[1]计算底表!U16</f>
        <v>393.1</v>
      </c>
      <c r="C18" s="134">
        <v>1190</v>
      </c>
      <c r="D18" s="26">
        <f>[1]计算底表!W16</f>
        <v>1190</v>
      </c>
      <c r="E18" s="134">
        <v>1190</v>
      </c>
      <c r="F18" s="26">
        <f>[1]计算底表!Y16</f>
        <v>0</v>
      </c>
      <c r="G18" s="26" t="s">
        <v>122</v>
      </c>
      <c r="H18" s="26" t="s">
        <v>123</v>
      </c>
      <c r="I18" s="32">
        <v>15.35</v>
      </c>
    </row>
    <row r="19" spans="1:9" ht="17.399999999999999" x14ac:dyDescent="0.25">
      <c r="A19" s="25" t="s">
        <v>135</v>
      </c>
      <c r="B19" s="26">
        <f>[1]计算底表!U17</f>
        <v>379.03</v>
      </c>
      <c r="C19" s="134">
        <v>1114.8</v>
      </c>
      <c r="D19" s="26">
        <f>[1]计算底表!W17</f>
        <v>1114.8</v>
      </c>
      <c r="E19" s="134">
        <v>1114.8</v>
      </c>
      <c r="F19" s="26">
        <f>[1]计算底表!Y17</f>
        <v>0</v>
      </c>
      <c r="G19" s="26" t="s">
        <v>122</v>
      </c>
      <c r="H19" s="26" t="s">
        <v>123</v>
      </c>
      <c r="I19" s="32">
        <v>15.35</v>
      </c>
    </row>
    <row r="20" spans="1:9" ht="17.399999999999999" x14ac:dyDescent="0.25">
      <c r="A20" s="25" t="s">
        <v>136</v>
      </c>
      <c r="B20" s="26">
        <f>[1]计算底表!U18</f>
        <v>470.77</v>
      </c>
      <c r="C20" s="134">
        <v>1374.7</v>
      </c>
      <c r="D20" s="26">
        <f>[1]计算底表!W18</f>
        <v>1374.7</v>
      </c>
      <c r="E20" s="134">
        <v>1374.7</v>
      </c>
      <c r="F20" s="26">
        <f>[1]计算底表!Y18</f>
        <v>0</v>
      </c>
      <c r="G20" s="26" t="s">
        <v>122</v>
      </c>
      <c r="H20" s="26" t="s">
        <v>123</v>
      </c>
      <c r="I20" s="32">
        <v>15.35</v>
      </c>
    </row>
    <row r="21" spans="1:9" ht="17.399999999999999" x14ac:dyDescent="0.25">
      <c r="A21" s="25" t="s">
        <v>137</v>
      </c>
      <c r="B21" s="26">
        <f>[1]计算底表!U19</f>
        <v>480.47</v>
      </c>
      <c r="C21" s="134">
        <v>1374.8</v>
      </c>
      <c r="D21" s="26">
        <f>[1]计算底表!W19</f>
        <v>1374.8</v>
      </c>
      <c r="E21" s="134">
        <v>1374.8</v>
      </c>
      <c r="F21" s="26">
        <f>[1]计算底表!Y19</f>
        <v>0</v>
      </c>
      <c r="G21" s="26" t="s">
        <v>122</v>
      </c>
      <c r="H21" s="26" t="s">
        <v>123</v>
      </c>
      <c r="I21" s="32">
        <v>15.35</v>
      </c>
    </row>
    <row r="22" spans="1:9" ht="17.399999999999999" x14ac:dyDescent="0.25">
      <c r="A22" s="25" t="s">
        <v>138</v>
      </c>
      <c r="B22" s="26">
        <f>[1]计算底表!U20</f>
        <v>470.77</v>
      </c>
      <c r="C22" s="134">
        <v>1374.7</v>
      </c>
      <c r="D22" s="26">
        <f>[1]计算底表!W20</f>
        <v>1374.7</v>
      </c>
      <c r="E22" s="134">
        <v>1374.7</v>
      </c>
      <c r="F22" s="26">
        <f>[1]计算底表!Y20</f>
        <v>0</v>
      </c>
      <c r="G22" s="26" t="s">
        <v>122</v>
      </c>
      <c r="H22" s="26" t="s">
        <v>123</v>
      </c>
      <c r="I22" s="32">
        <v>15.35</v>
      </c>
    </row>
    <row r="23" spans="1:9" ht="17.399999999999999" x14ac:dyDescent="0.25">
      <c r="A23" s="25" t="s">
        <v>139</v>
      </c>
      <c r="B23" s="26">
        <f>[1]计算底表!U21</f>
        <v>321.39999999999998</v>
      </c>
      <c r="C23" s="134">
        <v>907.8</v>
      </c>
      <c r="D23" s="26">
        <f>[1]计算底表!W21</f>
        <v>907.8</v>
      </c>
      <c r="E23" s="134">
        <v>907.8</v>
      </c>
      <c r="F23" s="26">
        <f>[1]计算底表!Y21</f>
        <v>0</v>
      </c>
      <c r="G23" s="26" t="s">
        <v>122</v>
      </c>
      <c r="H23" s="26" t="s">
        <v>123</v>
      </c>
      <c r="I23" s="32">
        <v>15.35</v>
      </c>
    </row>
    <row r="24" spans="1:9" ht="17.399999999999999" x14ac:dyDescent="0.25">
      <c r="A24" s="25" t="s">
        <v>140</v>
      </c>
      <c r="B24" s="26">
        <f>[1]计算底表!U22</f>
        <v>321.39999999999998</v>
      </c>
      <c r="C24" s="134">
        <v>907.8</v>
      </c>
      <c r="D24" s="26">
        <f>[1]计算底表!W22</f>
        <v>907.8</v>
      </c>
      <c r="E24" s="134">
        <v>907.8</v>
      </c>
      <c r="F24" s="26">
        <f>[1]计算底表!Y22</f>
        <v>0</v>
      </c>
      <c r="G24" s="26" t="s">
        <v>122</v>
      </c>
      <c r="H24" s="26" t="s">
        <v>123</v>
      </c>
      <c r="I24" s="32">
        <v>15.35</v>
      </c>
    </row>
    <row r="25" spans="1:9" ht="17.399999999999999" x14ac:dyDescent="0.25">
      <c r="A25" s="25" t="s">
        <v>141</v>
      </c>
      <c r="B25" s="26">
        <f>[1]计算底表!U23</f>
        <v>484.84</v>
      </c>
      <c r="C25" s="134">
        <v>1449.9</v>
      </c>
      <c r="D25" s="26">
        <f>[1]计算底表!W23</f>
        <v>1449.9</v>
      </c>
      <c r="E25" s="134">
        <v>1449.9</v>
      </c>
      <c r="F25" s="26">
        <f>[1]计算底表!Y23</f>
        <v>0</v>
      </c>
      <c r="G25" s="26" t="s">
        <v>122</v>
      </c>
      <c r="H25" s="26" t="s">
        <v>123</v>
      </c>
      <c r="I25" s="32">
        <v>15.35</v>
      </c>
    </row>
    <row r="26" spans="1:9" ht="17.399999999999999" x14ac:dyDescent="0.25">
      <c r="A26" s="25" t="s">
        <v>142</v>
      </c>
      <c r="B26" s="26">
        <f>[1]计算底表!U24</f>
        <v>480.47</v>
      </c>
      <c r="C26" s="134">
        <v>1374.8</v>
      </c>
      <c r="D26" s="26">
        <f>[1]计算底表!W24</f>
        <v>1374.8</v>
      </c>
      <c r="E26" s="134">
        <v>1374.8</v>
      </c>
      <c r="F26" s="26">
        <f>[1]计算底表!Y24</f>
        <v>0</v>
      </c>
      <c r="G26" s="26" t="s">
        <v>122</v>
      </c>
      <c r="H26" s="26" t="s">
        <v>123</v>
      </c>
      <c r="I26" s="32">
        <v>15.35</v>
      </c>
    </row>
    <row r="27" spans="1:9" ht="17.399999999999999" x14ac:dyDescent="0.25">
      <c r="A27" s="25" t="s">
        <v>143</v>
      </c>
      <c r="B27" s="26">
        <f>[1]计算底表!U25</f>
        <v>470.77</v>
      </c>
      <c r="C27" s="134">
        <v>1374.7</v>
      </c>
      <c r="D27" s="26">
        <f>[1]计算底表!W25</f>
        <v>1374.7</v>
      </c>
      <c r="E27" s="134">
        <v>1374.7</v>
      </c>
      <c r="F27" s="26">
        <f>[1]计算底表!Y25</f>
        <v>0</v>
      </c>
      <c r="G27" s="26" t="s">
        <v>122</v>
      </c>
      <c r="H27" s="26" t="s">
        <v>123</v>
      </c>
      <c r="I27" s="32">
        <v>15.35</v>
      </c>
    </row>
    <row r="28" spans="1:9" ht="17.399999999999999" x14ac:dyDescent="0.25">
      <c r="A28" s="25" t="s">
        <v>144</v>
      </c>
      <c r="B28" s="26">
        <f>[1]计算底表!U26</f>
        <v>470.77</v>
      </c>
      <c r="C28" s="134">
        <v>1374.7</v>
      </c>
      <c r="D28" s="26">
        <f>[1]计算底表!W26</f>
        <v>1374.7</v>
      </c>
      <c r="E28" s="134">
        <v>1374.7</v>
      </c>
      <c r="F28" s="26">
        <f>[1]计算底表!Y26</f>
        <v>0</v>
      </c>
      <c r="G28" s="26" t="s">
        <v>122</v>
      </c>
      <c r="H28" s="26" t="s">
        <v>123</v>
      </c>
      <c r="I28" s="32">
        <v>15.35</v>
      </c>
    </row>
    <row r="29" spans="1:9" ht="17.399999999999999" x14ac:dyDescent="0.25">
      <c r="A29" s="25" t="s">
        <v>145</v>
      </c>
      <c r="B29" s="26">
        <f>[1]计算底表!U27</f>
        <v>393.1</v>
      </c>
      <c r="C29" s="134">
        <v>1190</v>
      </c>
      <c r="D29" s="26">
        <f>[1]计算底表!W27</f>
        <v>1190</v>
      </c>
      <c r="E29" s="134">
        <v>1190</v>
      </c>
      <c r="F29" s="26">
        <f>[1]计算底表!Y27</f>
        <v>0</v>
      </c>
      <c r="G29" s="26" t="s">
        <v>122</v>
      </c>
      <c r="H29" s="26" t="s">
        <v>123</v>
      </c>
      <c r="I29" s="32">
        <v>15.35</v>
      </c>
    </row>
    <row r="30" spans="1:9" ht="17.399999999999999" x14ac:dyDescent="0.25">
      <c r="A30" s="25" t="s">
        <v>146</v>
      </c>
      <c r="B30" s="26">
        <f>[1]计算底表!U28</f>
        <v>484.84</v>
      </c>
      <c r="C30" s="134">
        <v>1449.9</v>
      </c>
      <c r="D30" s="26">
        <f>[1]计算底表!W28</f>
        <v>1449.9</v>
      </c>
      <c r="E30" s="134">
        <v>1449.9</v>
      </c>
      <c r="F30" s="26">
        <f>[1]计算底表!Y28</f>
        <v>0</v>
      </c>
      <c r="G30" s="26" t="s">
        <v>122</v>
      </c>
      <c r="H30" s="26" t="s">
        <v>123</v>
      </c>
      <c r="I30" s="32">
        <v>15.35</v>
      </c>
    </row>
    <row r="31" spans="1:9" ht="17.399999999999999" x14ac:dyDescent="0.25">
      <c r="A31" s="25" t="s">
        <v>147</v>
      </c>
      <c r="B31" s="26">
        <f>[1]计算底表!U29</f>
        <v>321.39999999999998</v>
      </c>
      <c r="C31" s="134">
        <v>907.8</v>
      </c>
      <c r="D31" s="26">
        <f>[1]计算底表!W29</f>
        <v>907.8</v>
      </c>
      <c r="E31" s="134">
        <v>907.8</v>
      </c>
      <c r="F31" s="26">
        <f>[1]计算底表!Y29</f>
        <v>0</v>
      </c>
      <c r="G31" s="26" t="s">
        <v>122</v>
      </c>
      <c r="H31" s="26" t="s">
        <v>123</v>
      </c>
      <c r="I31" s="32">
        <v>15.35</v>
      </c>
    </row>
    <row r="32" spans="1:9" ht="17.399999999999999" x14ac:dyDescent="0.25">
      <c r="A32" s="25" t="s">
        <v>148</v>
      </c>
      <c r="B32" s="26">
        <f>[1]计算底表!U30</f>
        <v>400.8</v>
      </c>
      <c r="C32" s="134">
        <f>[1]计算底表!V30</f>
        <v>1090</v>
      </c>
      <c r="D32" s="26">
        <f>[1]计算底表!W30</f>
        <v>1090</v>
      </c>
      <c r="E32" s="134">
        <f>[1]计算底表!X30</f>
        <v>1090</v>
      </c>
      <c r="F32" s="26">
        <f>[1]计算底表!Y30</f>
        <v>0</v>
      </c>
      <c r="G32" s="26" t="s">
        <v>122</v>
      </c>
      <c r="H32" s="26" t="s">
        <v>123</v>
      </c>
      <c r="I32" s="32">
        <v>15.35</v>
      </c>
    </row>
    <row r="33" spans="1:9" ht="17.399999999999999" x14ac:dyDescent="0.25">
      <c r="A33" s="25" t="s">
        <v>149</v>
      </c>
      <c r="B33" s="26">
        <f>[1]计算底表!U31</f>
        <v>400.8</v>
      </c>
      <c r="C33" s="134">
        <f>[1]计算底表!V31</f>
        <v>1090</v>
      </c>
      <c r="D33" s="26">
        <f>[1]计算底表!W31</f>
        <v>1090</v>
      </c>
      <c r="E33" s="134">
        <f>[1]计算底表!X31</f>
        <v>1090</v>
      </c>
      <c r="F33" s="26">
        <f>[1]计算底表!Y31</f>
        <v>0</v>
      </c>
      <c r="G33" s="26" t="s">
        <v>122</v>
      </c>
      <c r="H33" s="26" t="s">
        <v>123</v>
      </c>
      <c r="I33" s="32">
        <v>15.35</v>
      </c>
    </row>
    <row r="34" spans="1:9" ht="17.399999999999999" x14ac:dyDescent="0.25">
      <c r="A34" s="25" t="s">
        <v>150</v>
      </c>
      <c r="B34" s="26">
        <f>[1]计算底表!U32</f>
        <v>400.8</v>
      </c>
      <c r="C34" s="134">
        <f>[1]计算底表!V32</f>
        <v>1090</v>
      </c>
      <c r="D34" s="26">
        <f>[1]计算底表!W32</f>
        <v>1090</v>
      </c>
      <c r="E34" s="134">
        <f>[1]计算底表!X32</f>
        <v>1090</v>
      </c>
      <c r="F34" s="26">
        <f>[1]计算底表!Y32</f>
        <v>0</v>
      </c>
      <c r="G34" s="26" t="s">
        <v>122</v>
      </c>
      <c r="H34" s="26" t="s">
        <v>123</v>
      </c>
      <c r="I34" s="32">
        <v>15.35</v>
      </c>
    </row>
    <row r="35" spans="1:9" ht="17.399999999999999" x14ac:dyDescent="0.25">
      <c r="A35" s="25" t="s">
        <v>151</v>
      </c>
      <c r="B35" s="26">
        <f>[1]计算底表!U33</f>
        <v>320.64</v>
      </c>
      <c r="C35" s="134">
        <f>[1]计算底表!V33</f>
        <v>872</v>
      </c>
      <c r="D35" s="26">
        <f>[1]计算底表!W33</f>
        <v>872</v>
      </c>
      <c r="E35" s="134">
        <f>[1]计算底表!X33</f>
        <v>872</v>
      </c>
      <c r="F35" s="26">
        <f>[1]计算底表!Y33</f>
        <v>0</v>
      </c>
      <c r="G35" s="26" t="s">
        <v>122</v>
      </c>
      <c r="H35" s="26" t="s">
        <v>123</v>
      </c>
      <c r="I35" s="32">
        <v>15.35</v>
      </c>
    </row>
    <row r="36" spans="1:9" ht="17.399999999999999" x14ac:dyDescent="0.25">
      <c r="A36" s="25" t="s">
        <v>152</v>
      </c>
      <c r="B36" s="26">
        <f>[1]计算底表!U34</f>
        <v>495.79</v>
      </c>
      <c r="C36" s="134">
        <v>12095.43</v>
      </c>
      <c r="D36" s="134">
        <f>[1]计算底表!W34+8.67</f>
        <v>11894.37</v>
      </c>
      <c r="E36" s="134">
        <v>12095.43</v>
      </c>
      <c r="F36" s="26">
        <f>[1]计算底表!Y34</f>
        <v>0</v>
      </c>
      <c r="G36" s="26" t="s">
        <v>153</v>
      </c>
      <c r="H36" s="26" t="s">
        <v>123</v>
      </c>
      <c r="I36" s="32">
        <v>79.349999999999994</v>
      </c>
    </row>
    <row r="37" spans="1:9" ht="17.399999999999999" x14ac:dyDescent="0.25">
      <c r="A37" s="25" t="s">
        <v>154</v>
      </c>
      <c r="B37" s="26">
        <f>[1]计算底表!U35</f>
        <v>791.27</v>
      </c>
      <c r="C37" s="26">
        <f>[1]计算底表!V35</f>
        <v>12384.3</v>
      </c>
      <c r="D37" s="26">
        <f>[1]计算底表!W35</f>
        <v>11634.3</v>
      </c>
      <c r="E37" s="26">
        <f>[1]计算底表!X35</f>
        <v>12384.3</v>
      </c>
      <c r="F37" s="26">
        <f>[1]计算底表!Y35</f>
        <v>0</v>
      </c>
      <c r="G37" s="26" t="s">
        <v>153</v>
      </c>
      <c r="H37" s="26" t="s">
        <v>123</v>
      </c>
      <c r="I37" s="32">
        <v>79.349999999999994</v>
      </c>
    </row>
    <row r="38" spans="1:9" ht="17.399999999999999" x14ac:dyDescent="0.25">
      <c r="A38" s="25" t="s">
        <v>155</v>
      </c>
      <c r="B38" s="26">
        <f>[1]计算底表!U36</f>
        <v>234.3</v>
      </c>
      <c r="C38" s="26">
        <f>[1]计算底表!V36</f>
        <v>234.3</v>
      </c>
      <c r="D38" s="26">
        <f>[1]计算底表!W36</f>
        <v>121.36</v>
      </c>
      <c r="E38" s="26">
        <f>[1]计算底表!X36</f>
        <v>234.3</v>
      </c>
      <c r="F38" s="27">
        <f>0</f>
        <v>0</v>
      </c>
      <c r="G38" s="26" t="s">
        <v>156</v>
      </c>
      <c r="H38" s="26" t="s">
        <v>123</v>
      </c>
      <c r="I38" s="32">
        <v>8.6</v>
      </c>
    </row>
    <row r="39" spans="1:9" ht="17.399999999999999" x14ac:dyDescent="0.25">
      <c r="A39" s="28" t="s">
        <v>80</v>
      </c>
      <c r="B39" s="29">
        <f t="shared" ref="B39:F39" si="0">SUM(B7:B38)</f>
        <v>13644.21</v>
      </c>
      <c r="C39" s="29">
        <f t="shared" si="0"/>
        <v>59935.229999999996</v>
      </c>
      <c r="D39" s="29">
        <f>SUM(D7:D38)</f>
        <v>58871.229999999996</v>
      </c>
      <c r="E39" s="29">
        <f t="shared" si="0"/>
        <v>59935.229999999996</v>
      </c>
      <c r="F39" s="29">
        <f t="shared" si="0"/>
        <v>0</v>
      </c>
      <c r="G39" s="30"/>
      <c r="H39" s="31"/>
      <c r="I39" s="33"/>
    </row>
    <row r="40" spans="1:9" x14ac:dyDescent="0.25">
      <c r="C40">
        <f>SUM(C7:C38)</f>
        <v>59935.229999999996</v>
      </c>
      <c r="D40">
        <f>SUM(D7:D38)</f>
        <v>58871.229999999996</v>
      </c>
    </row>
    <row r="41" spans="1:9" x14ac:dyDescent="0.25">
      <c r="D41">
        <f>D39-D40</f>
        <v>0</v>
      </c>
    </row>
    <row r="42" spans="1:9" x14ac:dyDescent="0.25">
      <c r="B42" s="135" t="s">
        <v>176</v>
      </c>
      <c r="C42">
        <f>D40+750+200+114</f>
        <v>59935.229999999996</v>
      </c>
      <c r="D42">
        <v>58871.23</v>
      </c>
      <c r="E42" s="135" t="s">
        <v>177</v>
      </c>
    </row>
    <row r="43" spans="1:9" x14ac:dyDescent="0.25">
      <c r="C43" s="135" t="s">
        <v>175</v>
      </c>
    </row>
  </sheetData>
  <mergeCells count="9">
    <mergeCell ref="A4:I4"/>
    <mergeCell ref="G5:H5"/>
    <mergeCell ref="A5:A6"/>
    <mergeCell ref="B5:B6"/>
    <mergeCell ref="C5:C6"/>
    <mergeCell ref="D5:D6"/>
    <mergeCell ref="E5:E6"/>
    <mergeCell ref="F5:F6"/>
    <mergeCell ref="I5:I6"/>
  </mergeCells>
  <phoneticPr fontId="24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A4" sqref="A4"/>
    </sheetView>
  </sheetViews>
  <sheetFormatPr defaultColWidth="9" defaultRowHeight="14.4" x14ac:dyDescent="0.25"/>
  <cols>
    <col min="12" max="12" width="24" customWidth="1"/>
  </cols>
  <sheetData>
    <row r="1" spans="1:12" ht="25.8" x14ac:dyDescent="0.25">
      <c r="A1" s="95" t="s">
        <v>60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x14ac:dyDescent="0.25">
      <c r="A2" s="99" t="s">
        <v>68</v>
      </c>
      <c r="B2" s="89"/>
      <c r="C2" s="2" t="s">
        <v>4</v>
      </c>
      <c r="D2" s="89" t="s">
        <v>69</v>
      </c>
      <c r="E2" s="89"/>
      <c r="F2" s="89" t="s">
        <v>70</v>
      </c>
      <c r="G2" s="89"/>
      <c r="H2" s="89" t="s">
        <v>71</v>
      </c>
      <c r="I2" s="89"/>
      <c r="J2" s="89" t="s">
        <v>72</v>
      </c>
      <c r="K2" s="89"/>
      <c r="L2" s="22" t="s">
        <v>9</v>
      </c>
    </row>
    <row r="3" spans="1:12" x14ac:dyDescent="0.25">
      <c r="A3" s="99" t="s">
        <v>73</v>
      </c>
      <c r="B3" s="89"/>
      <c r="C3" s="2" t="s">
        <v>16</v>
      </c>
      <c r="D3" s="89"/>
      <c r="E3" s="89"/>
      <c r="F3" s="89"/>
      <c r="G3" s="89"/>
      <c r="H3" s="89"/>
      <c r="I3" s="89"/>
      <c r="J3" s="89"/>
      <c r="K3" s="89"/>
      <c r="L3" s="22" t="s">
        <v>74</v>
      </c>
    </row>
    <row r="4" spans="1:12" x14ac:dyDescent="0.25">
      <c r="A4" s="1" t="s">
        <v>75</v>
      </c>
      <c r="B4" s="2" t="s">
        <v>75</v>
      </c>
      <c r="C4" s="2" t="s">
        <v>75</v>
      </c>
      <c r="D4" s="2" t="s">
        <v>76</v>
      </c>
      <c r="E4" s="2" t="s">
        <v>77</v>
      </c>
      <c r="F4" s="2" t="s">
        <v>76</v>
      </c>
      <c r="G4" s="2" t="s">
        <v>77</v>
      </c>
      <c r="H4" s="2" t="s">
        <v>76</v>
      </c>
      <c r="I4" s="2" t="s">
        <v>77</v>
      </c>
      <c r="J4" s="2" t="s">
        <v>76</v>
      </c>
      <c r="K4" s="2" t="s">
        <v>77</v>
      </c>
      <c r="L4" s="22"/>
    </row>
    <row r="5" spans="1:12" x14ac:dyDescent="0.25">
      <c r="A5" s="99" t="s">
        <v>78</v>
      </c>
      <c r="B5" s="89"/>
      <c r="C5" s="2" t="s">
        <v>41</v>
      </c>
      <c r="D5" s="2" t="s">
        <v>75</v>
      </c>
      <c r="E5" s="2"/>
      <c r="F5" s="2" t="s">
        <v>75</v>
      </c>
      <c r="G5" s="2"/>
      <c r="H5" s="2" t="s">
        <v>75</v>
      </c>
      <c r="I5" s="2"/>
      <c r="J5" s="2" t="s">
        <v>75</v>
      </c>
      <c r="K5" s="19"/>
      <c r="L5" s="22"/>
    </row>
    <row r="6" spans="1:12" x14ac:dyDescent="0.25">
      <c r="A6" s="99" t="s">
        <v>26</v>
      </c>
      <c r="B6" s="19" t="s">
        <v>79</v>
      </c>
      <c r="C6" s="2" t="s">
        <v>41</v>
      </c>
      <c r="D6" s="19"/>
      <c r="E6" s="19"/>
      <c r="F6" s="19"/>
      <c r="G6" s="19"/>
      <c r="H6" s="19"/>
      <c r="I6" s="19"/>
      <c r="J6" s="19"/>
      <c r="K6" s="19"/>
      <c r="L6" s="22"/>
    </row>
    <row r="7" spans="1:12" x14ac:dyDescent="0.25">
      <c r="A7" s="99"/>
      <c r="B7" s="19" t="s">
        <v>81</v>
      </c>
      <c r="C7" s="2" t="s">
        <v>41</v>
      </c>
      <c r="D7" s="19"/>
      <c r="E7" s="19"/>
      <c r="F7" s="19"/>
      <c r="G7" s="19"/>
      <c r="H7" s="19"/>
      <c r="I7" s="19"/>
      <c r="J7" s="19"/>
      <c r="K7" s="19"/>
      <c r="L7" s="22" t="s">
        <v>82</v>
      </c>
    </row>
    <row r="8" spans="1:12" x14ac:dyDescent="0.25">
      <c r="A8" s="99"/>
      <c r="B8" s="19" t="s">
        <v>83</v>
      </c>
      <c r="C8" s="2" t="s">
        <v>41</v>
      </c>
      <c r="D8" s="19"/>
      <c r="E8" s="19"/>
      <c r="F8" s="19"/>
      <c r="G8" s="19"/>
      <c r="H8" s="19"/>
      <c r="I8" s="19"/>
      <c r="J8" s="19"/>
      <c r="K8" s="19"/>
      <c r="L8" s="22" t="s">
        <v>84</v>
      </c>
    </row>
    <row r="9" spans="1:12" x14ac:dyDescent="0.25">
      <c r="A9" s="99"/>
      <c r="B9" s="19" t="s">
        <v>87</v>
      </c>
      <c r="C9" s="2" t="s">
        <v>41</v>
      </c>
      <c r="D9" s="19"/>
      <c r="E9" s="19"/>
      <c r="F9" s="19"/>
      <c r="G9" s="19"/>
      <c r="H9" s="19"/>
      <c r="I9" s="19"/>
      <c r="J9" s="19"/>
      <c r="K9" s="19"/>
      <c r="L9" s="22"/>
    </row>
    <row r="10" spans="1:12" x14ac:dyDescent="0.25">
      <c r="A10" s="99"/>
      <c r="B10" s="19" t="s">
        <v>91</v>
      </c>
      <c r="C10" s="2" t="s">
        <v>41</v>
      </c>
      <c r="D10" s="19"/>
      <c r="E10" s="19"/>
      <c r="F10" s="19"/>
      <c r="G10" s="19"/>
      <c r="H10" s="19"/>
      <c r="I10" s="19"/>
      <c r="J10" s="19"/>
      <c r="K10" s="19"/>
      <c r="L10" s="22"/>
    </row>
    <row r="11" spans="1:12" x14ac:dyDescent="0.25">
      <c r="A11" s="99" t="s">
        <v>92</v>
      </c>
      <c r="B11" s="89"/>
      <c r="C11" s="2" t="s">
        <v>41</v>
      </c>
      <c r="D11" s="2" t="s">
        <v>75</v>
      </c>
      <c r="E11" s="2"/>
      <c r="F11" s="2" t="s">
        <v>75</v>
      </c>
      <c r="G11" s="2"/>
      <c r="H11" s="2" t="s">
        <v>75</v>
      </c>
      <c r="I11" s="2"/>
      <c r="J11" s="2" t="s">
        <v>75</v>
      </c>
      <c r="K11" s="19"/>
      <c r="L11" s="22"/>
    </row>
    <row r="12" spans="1:12" x14ac:dyDescent="0.25">
      <c r="A12" s="99" t="s">
        <v>26</v>
      </c>
      <c r="B12" s="2" t="s">
        <v>79</v>
      </c>
      <c r="C12" s="2" t="s">
        <v>41</v>
      </c>
      <c r="D12" s="19"/>
      <c r="E12" s="19"/>
      <c r="F12" s="19"/>
      <c r="G12" s="19"/>
      <c r="H12" s="19"/>
      <c r="I12" s="19"/>
      <c r="J12" s="19"/>
      <c r="K12" s="19"/>
      <c r="L12" s="22"/>
    </row>
    <row r="13" spans="1:12" x14ac:dyDescent="0.25">
      <c r="A13" s="99"/>
      <c r="B13" s="2" t="s">
        <v>91</v>
      </c>
      <c r="C13" s="2" t="s">
        <v>41</v>
      </c>
      <c r="D13" s="19"/>
      <c r="E13" s="19"/>
      <c r="F13" s="19"/>
      <c r="G13" s="19"/>
      <c r="H13" s="19"/>
      <c r="I13" s="19"/>
      <c r="J13" s="19"/>
      <c r="K13" s="19"/>
      <c r="L13" s="22"/>
    </row>
    <row r="14" spans="1:12" x14ac:dyDescent="0.25">
      <c r="A14" s="99" t="s">
        <v>93</v>
      </c>
      <c r="B14" s="89"/>
      <c r="C14" s="2" t="s">
        <v>41</v>
      </c>
      <c r="D14" s="2" t="s">
        <v>75</v>
      </c>
      <c r="E14" s="2"/>
      <c r="F14" s="2" t="s">
        <v>75</v>
      </c>
      <c r="G14" s="2"/>
      <c r="H14" s="2" t="s">
        <v>75</v>
      </c>
      <c r="I14" s="2"/>
      <c r="J14" s="2" t="s">
        <v>75</v>
      </c>
      <c r="K14" s="19"/>
      <c r="L14" s="22"/>
    </row>
    <row r="15" spans="1:12" x14ac:dyDescent="0.25">
      <c r="A15" s="99" t="s">
        <v>26</v>
      </c>
      <c r="B15" s="19" t="s">
        <v>94</v>
      </c>
      <c r="C15" s="2" t="s">
        <v>41</v>
      </c>
      <c r="D15" s="19"/>
      <c r="E15" s="19"/>
      <c r="F15" s="19"/>
      <c r="G15" s="19"/>
      <c r="H15" s="19"/>
      <c r="I15" s="19"/>
      <c r="J15" s="19"/>
      <c r="K15" s="19"/>
      <c r="L15" s="22"/>
    </row>
    <row r="16" spans="1:12" x14ac:dyDescent="0.25">
      <c r="A16" s="99"/>
      <c r="B16" s="19" t="s">
        <v>94</v>
      </c>
      <c r="C16" s="2" t="s">
        <v>41</v>
      </c>
      <c r="D16" s="19"/>
      <c r="E16" s="19"/>
      <c r="F16" s="19"/>
      <c r="G16" s="19"/>
      <c r="H16" s="19"/>
      <c r="I16" s="19"/>
      <c r="J16" s="19"/>
      <c r="K16" s="19"/>
      <c r="L16" s="22"/>
    </row>
    <row r="17" spans="1:12" x14ac:dyDescent="0.25">
      <c r="A17" s="99"/>
      <c r="B17" s="2" t="s">
        <v>94</v>
      </c>
      <c r="C17" s="2" t="s">
        <v>41</v>
      </c>
      <c r="D17" s="19"/>
      <c r="E17" s="19"/>
      <c r="F17" s="19"/>
      <c r="G17" s="19"/>
      <c r="H17" s="19"/>
      <c r="I17" s="19"/>
      <c r="J17" s="19"/>
      <c r="K17" s="19"/>
      <c r="L17" s="22"/>
    </row>
    <row r="18" spans="1:12" x14ac:dyDescent="0.25">
      <c r="A18" s="103" t="s">
        <v>95</v>
      </c>
      <c r="B18" s="104"/>
      <c r="C18" s="2" t="s">
        <v>41</v>
      </c>
      <c r="D18" s="105"/>
      <c r="E18" s="106"/>
      <c r="F18" s="105"/>
      <c r="G18" s="106"/>
      <c r="H18" s="105"/>
      <c r="I18" s="106"/>
      <c r="J18" s="105"/>
      <c r="K18" s="106"/>
      <c r="L18" s="22"/>
    </row>
    <row r="19" spans="1:12" ht="28.8" x14ac:dyDescent="0.25">
      <c r="A19" s="107" t="s">
        <v>97</v>
      </c>
      <c r="B19" s="108"/>
      <c r="C19" s="21" t="s">
        <v>41</v>
      </c>
      <c r="D19" s="109"/>
      <c r="E19" s="110"/>
      <c r="F19" s="109"/>
      <c r="G19" s="110"/>
      <c r="H19" s="109"/>
      <c r="I19" s="110"/>
      <c r="J19" s="109"/>
      <c r="K19" s="110"/>
      <c r="L19" s="23" t="s">
        <v>98</v>
      </c>
    </row>
  </sheetData>
  <mergeCells count="27">
    <mergeCell ref="F18:G18"/>
    <mergeCell ref="H18:I18"/>
    <mergeCell ref="J18:K18"/>
    <mergeCell ref="A19:B19"/>
    <mergeCell ref="D19:E19"/>
    <mergeCell ref="F19:G19"/>
    <mergeCell ref="H19:I19"/>
    <mergeCell ref="J19:K19"/>
    <mergeCell ref="A5:B5"/>
    <mergeCell ref="A11:B11"/>
    <mergeCell ref="A14:B14"/>
    <mergeCell ref="A18:B18"/>
    <mergeCell ref="D18:E18"/>
    <mergeCell ref="A6:A10"/>
    <mergeCell ref="A12:A13"/>
    <mergeCell ref="A15:A17"/>
    <mergeCell ref="A3:B3"/>
    <mergeCell ref="D3:E3"/>
    <mergeCell ref="F3:G3"/>
    <mergeCell ref="H3:I3"/>
    <mergeCell ref="J3:K3"/>
    <mergeCell ref="A1:L1"/>
    <mergeCell ref="A2:B2"/>
    <mergeCell ref="D2:E2"/>
    <mergeCell ref="F2:G2"/>
    <mergeCell ref="H2:I2"/>
    <mergeCell ref="J2:K2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8"/>
  <sheetViews>
    <sheetView workbookViewId="0">
      <selection sqref="A1:F17"/>
    </sheetView>
  </sheetViews>
  <sheetFormatPr defaultColWidth="9" defaultRowHeight="14.4" x14ac:dyDescent="0.25"/>
  <cols>
    <col min="1" max="1" width="10.6640625" customWidth="1"/>
    <col min="2" max="2" width="11.33203125" customWidth="1"/>
    <col min="3" max="3" width="12.88671875" customWidth="1"/>
    <col min="4" max="4" width="14" customWidth="1"/>
    <col min="5" max="5" width="16.33203125" customWidth="1"/>
    <col min="6" max="6" width="16" customWidth="1"/>
    <col min="10" max="10" width="16.21875" customWidth="1"/>
    <col min="11" max="11" width="13.44140625" customWidth="1"/>
    <col min="12" max="12" width="11.44140625" customWidth="1"/>
  </cols>
  <sheetData>
    <row r="1" spans="1:14" ht="25.8" x14ac:dyDescent="0.25">
      <c r="A1" s="129" t="s">
        <v>157</v>
      </c>
      <c r="B1" s="89"/>
      <c r="C1" s="89"/>
      <c r="D1" s="89"/>
      <c r="E1" s="89"/>
      <c r="F1" s="130"/>
      <c r="I1" s="129"/>
      <c r="J1" s="129"/>
      <c r="K1" s="129"/>
      <c r="L1" s="129"/>
    </row>
    <row r="2" spans="1:14" ht="58.8" x14ac:dyDescent="0.25">
      <c r="A2" s="5" t="s">
        <v>158</v>
      </c>
      <c r="B2" s="5" t="s">
        <v>159</v>
      </c>
      <c r="C2" s="5" t="s">
        <v>160</v>
      </c>
      <c r="D2" s="5" t="s">
        <v>161</v>
      </c>
      <c r="E2" s="11" t="s">
        <v>162</v>
      </c>
      <c r="F2" s="13" t="s">
        <v>9</v>
      </c>
      <c r="I2" s="5"/>
      <c r="J2" s="11"/>
      <c r="K2" s="11"/>
      <c r="L2" s="5"/>
      <c r="M2" s="18"/>
      <c r="N2" s="18"/>
    </row>
    <row r="3" spans="1:14" ht="17.399999999999999" x14ac:dyDescent="0.25">
      <c r="A3" s="5">
        <v>1</v>
      </c>
      <c r="B3" s="5" t="s">
        <v>16</v>
      </c>
      <c r="C3" s="12">
        <v>1344.09</v>
      </c>
      <c r="D3" s="14">
        <v>1</v>
      </c>
      <c r="E3" s="12">
        <f t="shared" ref="E3:E15" si="0">C3*D3</f>
        <v>1344.09</v>
      </c>
      <c r="F3" s="15" t="s">
        <v>163</v>
      </c>
      <c r="I3" s="12"/>
      <c r="J3" s="12"/>
      <c r="K3" s="12"/>
      <c r="L3" s="12"/>
      <c r="M3" s="18"/>
      <c r="N3" s="18"/>
    </row>
    <row r="4" spans="1:14" ht="17.399999999999999" x14ac:dyDescent="0.25">
      <c r="A4" s="5">
        <v>2</v>
      </c>
      <c r="B4" s="5" t="s">
        <v>16</v>
      </c>
      <c r="C4" s="12">
        <v>3818.28</v>
      </c>
      <c r="D4" s="14">
        <v>1</v>
      </c>
      <c r="E4" s="12">
        <f t="shared" si="0"/>
        <v>3818.28</v>
      </c>
      <c r="F4" s="15" t="s">
        <v>163</v>
      </c>
      <c r="I4" s="12"/>
      <c r="J4" s="12"/>
      <c r="K4" s="12"/>
      <c r="L4" s="12"/>
      <c r="M4" s="18"/>
      <c r="N4" s="18"/>
    </row>
    <row r="5" spans="1:14" ht="17.399999999999999" x14ac:dyDescent="0.25">
      <c r="A5" s="5">
        <v>3</v>
      </c>
      <c r="B5" s="5" t="s">
        <v>16</v>
      </c>
      <c r="C5" s="12">
        <f>517.81+11.84-0.07</f>
        <v>529.58000000000004</v>
      </c>
      <c r="D5" s="14">
        <v>1</v>
      </c>
      <c r="E5" s="12">
        <f t="shared" si="0"/>
        <v>529.58000000000004</v>
      </c>
      <c r="F5" s="15" t="s">
        <v>163</v>
      </c>
      <c r="I5" s="12"/>
      <c r="J5" s="12"/>
      <c r="K5" s="12"/>
      <c r="L5" s="12"/>
      <c r="M5" s="18"/>
      <c r="N5" s="18"/>
    </row>
    <row r="6" spans="1:14" ht="17.399999999999999" x14ac:dyDescent="0.25">
      <c r="A6" s="5">
        <v>4</v>
      </c>
      <c r="B6" s="5" t="s">
        <v>16</v>
      </c>
      <c r="C6" s="12">
        <v>3286.79</v>
      </c>
      <c r="D6" s="14">
        <v>1</v>
      </c>
      <c r="E6" s="12">
        <f t="shared" si="0"/>
        <v>3286.79</v>
      </c>
      <c r="F6" s="15" t="s">
        <v>163</v>
      </c>
      <c r="I6" s="12"/>
      <c r="J6" s="12"/>
      <c r="K6" s="12"/>
      <c r="L6" s="12"/>
      <c r="M6" s="18"/>
      <c r="N6" s="18"/>
    </row>
    <row r="7" spans="1:14" ht="17.399999999999999" x14ac:dyDescent="0.25">
      <c r="A7" s="5">
        <v>5</v>
      </c>
      <c r="B7" s="5" t="s">
        <v>16</v>
      </c>
      <c r="C7" s="12">
        <v>687.28</v>
      </c>
      <c r="D7" s="14">
        <v>1</v>
      </c>
      <c r="E7" s="12">
        <f t="shared" si="0"/>
        <v>687.28</v>
      </c>
      <c r="F7" s="15" t="s">
        <v>163</v>
      </c>
      <c r="I7" s="12"/>
      <c r="J7" s="12"/>
      <c r="K7" s="12"/>
      <c r="L7" s="12"/>
      <c r="M7" s="18"/>
      <c r="N7" s="18"/>
    </row>
    <row r="8" spans="1:14" ht="17.399999999999999" x14ac:dyDescent="0.25">
      <c r="A8" s="5">
        <v>6</v>
      </c>
      <c r="B8" s="5" t="s">
        <v>16</v>
      </c>
      <c r="C8" s="12">
        <v>751.37</v>
      </c>
      <c r="D8" s="14">
        <v>1</v>
      </c>
      <c r="E8" s="12">
        <f t="shared" si="0"/>
        <v>751.37</v>
      </c>
      <c r="F8" s="15" t="s">
        <v>163</v>
      </c>
      <c r="I8" s="12"/>
      <c r="J8" s="12"/>
      <c r="K8" s="12"/>
      <c r="L8" s="12"/>
      <c r="M8" s="18"/>
      <c r="N8" s="18"/>
    </row>
    <row r="9" spans="1:14" ht="17.399999999999999" x14ac:dyDescent="0.25">
      <c r="A9" s="5">
        <v>7</v>
      </c>
      <c r="B9" s="5" t="s">
        <v>16</v>
      </c>
      <c r="C9" s="12">
        <v>780.88</v>
      </c>
      <c r="D9" s="14">
        <v>1</v>
      </c>
      <c r="E9" s="12">
        <f t="shared" si="0"/>
        <v>780.88</v>
      </c>
      <c r="F9" s="15" t="s">
        <v>163</v>
      </c>
      <c r="I9" s="12"/>
      <c r="J9" s="12"/>
      <c r="K9" s="12"/>
      <c r="L9" s="12"/>
      <c r="M9" s="18"/>
      <c r="N9" s="18"/>
    </row>
    <row r="10" spans="1:14" ht="17.399999999999999" x14ac:dyDescent="0.25">
      <c r="A10" s="5">
        <v>8</v>
      </c>
      <c r="B10" s="5" t="s">
        <v>16</v>
      </c>
      <c r="C10" s="12">
        <v>921.76</v>
      </c>
      <c r="D10" s="14">
        <v>1</v>
      </c>
      <c r="E10" s="12">
        <f t="shared" si="0"/>
        <v>921.76</v>
      </c>
      <c r="F10" s="15" t="s">
        <v>163</v>
      </c>
      <c r="I10" s="12"/>
      <c r="J10" s="12"/>
      <c r="K10" s="12"/>
      <c r="L10" s="12"/>
      <c r="M10" s="18"/>
      <c r="N10" s="18"/>
    </row>
    <row r="11" spans="1:14" ht="17.399999999999999" x14ac:dyDescent="0.25">
      <c r="A11" s="5">
        <v>9</v>
      </c>
      <c r="B11" s="5" t="s">
        <v>16</v>
      </c>
      <c r="C11" s="12">
        <f>905.94</f>
        <v>905.94</v>
      </c>
      <c r="D11" s="14">
        <v>1</v>
      </c>
      <c r="E11" s="12">
        <f t="shared" si="0"/>
        <v>905.94</v>
      </c>
      <c r="F11" s="15" t="s">
        <v>163</v>
      </c>
    </row>
    <row r="12" spans="1:14" ht="17.399999999999999" x14ac:dyDescent="0.25">
      <c r="A12" s="5">
        <v>10</v>
      </c>
      <c r="B12" s="5" t="s">
        <v>16</v>
      </c>
      <c r="C12" s="12">
        <v>233.35</v>
      </c>
      <c r="D12" s="14">
        <v>1</v>
      </c>
      <c r="E12" s="12">
        <f t="shared" si="0"/>
        <v>233.35</v>
      </c>
      <c r="F12" s="15" t="s">
        <v>163</v>
      </c>
    </row>
    <row r="13" spans="1:14" ht="17.399999999999999" x14ac:dyDescent="0.25">
      <c r="A13" s="5">
        <v>11</v>
      </c>
      <c r="B13" s="5" t="s">
        <v>16</v>
      </c>
      <c r="C13" s="12">
        <v>379.78</v>
      </c>
      <c r="D13" s="14">
        <v>1</v>
      </c>
      <c r="E13" s="12">
        <f t="shared" si="0"/>
        <v>379.78</v>
      </c>
      <c r="F13" s="15" t="s">
        <v>163</v>
      </c>
    </row>
    <row r="14" spans="1:14" ht="17.399999999999999" x14ac:dyDescent="0.25">
      <c r="A14" s="5">
        <v>12</v>
      </c>
      <c r="B14" s="5" t="s">
        <v>16</v>
      </c>
      <c r="C14" s="12">
        <v>360.32</v>
      </c>
      <c r="D14" s="14">
        <v>1</v>
      </c>
      <c r="E14" s="12">
        <f t="shared" si="0"/>
        <v>360.32</v>
      </c>
      <c r="F14" s="15" t="s">
        <v>163</v>
      </c>
    </row>
    <row r="15" spans="1:14" ht="17.399999999999999" x14ac:dyDescent="0.25">
      <c r="A15" s="5">
        <v>13</v>
      </c>
      <c r="B15" s="5" t="s">
        <v>16</v>
      </c>
      <c r="C15" s="12">
        <v>718.39</v>
      </c>
      <c r="D15" s="14">
        <v>1</v>
      </c>
      <c r="E15" s="12">
        <f t="shared" si="0"/>
        <v>718.39</v>
      </c>
      <c r="F15" s="15" t="s">
        <v>163</v>
      </c>
    </row>
    <row r="16" spans="1:14" ht="17.399999999999999" x14ac:dyDescent="0.25">
      <c r="A16" s="5" t="s">
        <v>80</v>
      </c>
      <c r="B16" s="5" t="s">
        <v>16</v>
      </c>
      <c r="C16" s="12">
        <f>SUM(C3:C15)</f>
        <v>14717.81</v>
      </c>
      <c r="D16" s="12"/>
      <c r="E16" s="12">
        <f>SUM(E3:E15)</f>
        <v>14717.81</v>
      </c>
      <c r="F16" s="15" t="s">
        <v>163</v>
      </c>
    </row>
    <row r="17" spans="1:6" ht="24" customHeight="1" x14ac:dyDescent="0.25">
      <c r="A17" s="5" t="s">
        <v>52</v>
      </c>
      <c r="B17" s="16" t="s">
        <v>51</v>
      </c>
      <c r="C17" s="131">
        <f>C16/49059.36</f>
        <v>0.30000004076693998</v>
      </c>
      <c r="D17" s="131"/>
      <c r="E17" s="131"/>
      <c r="F17" s="17"/>
    </row>
    <row r="18" spans="1:6" x14ac:dyDescent="0.25">
      <c r="C18">
        <v>14717.81</v>
      </c>
    </row>
  </sheetData>
  <mergeCells count="3">
    <mergeCell ref="A1:F1"/>
    <mergeCell ref="I1:L1"/>
    <mergeCell ref="C17:E17"/>
  </mergeCells>
  <phoneticPr fontId="24" type="noConversion"/>
  <pageMargins left="0.75" right="0.75" top="1" bottom="1" header="0.51" footer="0.51"/>
  <pageSetup paperSize="9" scale="8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4" sqref="A4"/>
    </sheetView>
  </sheetViews>
  <sheetFormatPr defaultColWidth="9" defaultRowHeight="14.4" x14ac:dyDescent="0.25"/>
  <cols>
    <col min="2" max="2" width="17" customWidth="1"/>
    <col min="3" max="3" width="17.33203125" customWidth="1"/>
    <col min="4" max="4" width="26.6640625" customWidth="1"/>
  </cols>
  <sheetData>
    <row r="1" spans="1:4" ht="25.8" x14ac:dyDescent="0.25">
      <c r="A1" s="129" t="s">
        <v>164</v>
      </c>
      <c r="B1" s="129"/>
      <c r="C1" s="129"/>
      <c r="D1" s="129"/>
    </row>
    <row r="2" spans="1:4" ht="37.200000000000003" x14ac:dyDescent="0.25">
      <c r="A2" s="5" t="s">
        <v>158</v>
      </c>
      <c r="B2" s="11" t="s">
        <v>165</v>
      </c>
      <c r="C2" s="11" t="s">
        <v>166</v>
      </c>
      <c r="D2" s="5" t="s">
        <v>9</v>
      </c>
    </row>
    <row r="3" spans="1:4" ht="17.399999999999999" x14ac:dyDescent="0.25">
      <c r="A3" s="12"/>
      <c r="B3" s="12"/>
      <c r="C3" s="12"/>
      <c r="D3" s="12"/>
    </row>
    <row r="4" spans="1:4" ht="17.399999999999999" x14ac:dyDescent="0.25">
      <c r="A4" s="12"/>
      <c r="B4" s="12"/>
      <c r="C4" s="12"/>
      <c r="D4" s="12"/>
    </row>
    <row r="5" spans="1:4" ht="17.399999999999999" x14ac:dyDescent="0.25">
      <c r="A5" s="12"/>
      <c r="B5" s="12"/>
      <c r="C5" s="12"/>
      <c r="D5" s="12"/>
    </row>
    <row r="6" spans="1:4" ht="17.399999999999999" x14ac:dyDescent="0.25">
      <c r="A6" s="12"/>
      <c r="B6" s="12"/>
      <c r="C6" s="12"/>
      <c r="D6" s="12"/>
    </row>
    <row r="7" spans="1:4" ht="17.399999999999999" x14ac:dyDescent="0.25">
      <c r="A7" s="12"/>
      <c r="B7" s="12"/>
      <c r="C7" s="12"/>
      <c r="D7" s="12"/>
    </row>
    <row r="8" spans="1:4" ht="17.399999999999999" x14ac:dyDescent="0.25">
      <c r="A8" s="12"/>
      <c r="B8" s="12"/>
      <c r="C8" s="12"/>
      <c r="D8" s="12"/>
    </row>
    <row r="9" spans="1:4" ht="17.399999999999999" x14ac:dyDescent="0.25">
      <c r="A9" s="12"/>
      <c r="B9" s="12"/>
      <c r="C9" s="12"/>
      <c r="D9" s="12"/>
    </row>
    <row r="10" spans="1:4" ht="17.399999999999999" x14ac:dyDescent="0.25">
      <c r="A10" s="12" t="s">
        <v>80</v>
      </c>
      <c r="B10" s="12"/>
      <c r="C10" s="12"/>
      <c r="D10" s="12"/>
    </row>
  </sheetData>
  <mergeCells count="1">
    <mergeCell ref="A1:D1"/>
  </mergeCells>
  <phoneticPr fontId="2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sqref="A1:G11"/>
    </sheetView>
  </sheetViews>
  <sheetFormatPr defaultColWidth="9" defaultRowHeight="14.4" x14ac:dyDescent="0.25"/>
  <cols>
    <col min="2" max="2" width="18" customWidth="1"/>
    <col min="3" max="3" width="13.33203125" customWidth="1"/>
    <col min="4" max="4" width="14.109375" customWidth="1"/>
    <col min="5" max="5" width="13.109375" customWidth="1"/>
    <col min="6" max="6" width="13.88671875" customWidth="1"/>
    <col min="7" max="7" width="24.44140625" customWidth="1"/>
  </cols>
  <sheetData>
    <row r="1" spans="1:7" ht="25.8" x14ac:dyDescent="0.25">
      <c r="A1" s="95" t="s">
        <v>86</v>
      </c>
      <c r="B1" s="96"/>
      <c r="C1" s="96"/>
      <c r="D1" s="96"/>
      <c r="E1" s="96"/>
      <c r="F1" s="96"/>
      <c r="G1" s="97"/>
    </row>
    <row r="2" spans="1:7" ht="34.049999999999997" customHeight="1" x14ac:dyDescent="0.25">
      <c r="A2" s="1" t="s">
        <v>88</v>
      </c>
      <c r="B2" s="2" t="s">
        <v>3</v>
      </c>
      <c r="C2" s="2" t="s">
        <v>89</v>
      </c>
      <c r="D2" s="2" t="s">
        <v>62</v>
      </c>
      <c r="E2" s="2" t="s">
        <v>63</v>
      </c>
      <c r="F2" s="2" t="s">
        <v>90</v>
      </c>
      <c r="G2" s="3" t="s">
        <v>9</v>
      </c>
    </row>
    <row r="3" spans="1:7" ht="30" customHeight="1" x14ac:dyDescent="0.25">
      <c r="A3" s="4">
        <v>1</v>
      </c>
      <c r="B3" s="5" t="s">
        <v>32</v>
      </c>
      <c r="C3" s="6">
        <v>308</v>
      </c>
      <c r="D3" s="6">
        <v>308</v>
      </c>
      <c r="E3" s="6">
        <v>308</v>
      </c>
      <c r="F3" s="5"/>
      <c r="G3" s="3" t="s">
        <v>167</v>
      </c>
    </row>
    <row r="4" spans="1:7" ht="30" customHeight="1" x14ac:dyDescent="0.25">
      <c r="A4" s="4">
        <v>2</v>
      </c>
      <c r="B4" s="5" t="s">
        <v>102</v>
      </c>
      <c r="C4" s="7"/>
      <c r="D4" s="6">
        <v>8</v>
      </c>
      <c r="E4" s="6">
        <v>8</v>
      </c>
      <c r="F4" s="5"/>
      <c r="G4" s="3" t="s">
        <v>168</v>
      </c>
    </row>
    <row r="5" spans="1:7" ht="33" customHeight="1" x14ac:dyDescent="0.25">
      <c r="A5" s="4">
        <v>3</v>
      </c>
      <c r="B5" s="5" t="s">
        <v>100</v>
      </c>
      <c r="C5" s="6">
        <v>118</v>
      </c>
      <c r="D5" s="6">
        <v>118</v>
      </c>
      <c r="E5" s="6">
        <v>118</v>
      </c>
      <c r="F5" s="5"/>
      <c r="G5" s="3" t="s">
        <v>169</v>
      </c>
    </row>
    <row r="6" spans="1:7" ht="28.05" customHeight="1" x14ac:dyDescent="0.25">
      <c r="A6" s="4">
        <v>4</v>
      </c>
      <c r="B6" s="5" t="s">
        <v>105</v>
      </c>
      <c r="C6" s="7"/>
      <c r="D6" s="6">
        <v>200</v>
      </c>
      <c r="E6" s="6">
        <v>200</v>
      </c>
      <c r="F6" s="5"/>
      <c r="G6" s="3" t="s">
        <v>170</v>
      </c>
    </row>
    <row r="7" spans="1:7" ht="30" customHeight="1" x14ac:dyDescent="0.25">
      <c r="A7" s="4">
        <v>5</v>
      </c>
      <c r="B7" s="5" t="s">
        <v>104</v>
      </c>
      <c r="C7" s="7"/>
      <c r="D7" s="6">
        <v>750</v>
      </c>
      <c r="E7" s="6">
        <v>750</v>
      </c>
      <c r="F7" s="5"/>
      <c r="G7" s="3" t="s">
        <v>171</v>
      </c>
    </row>
    <row r="8" spans="1:7" ht="31.05" customHeight="1" x14ac:dyDescent="0.25">
      <c r="A8" s="4">
        <v>6</v>
      </c>
      <c r="B8" s="5" t="s">
        <v>106</v>
      </c>
      <c r="C8" s="7"/>
      <c r="D8" s="6">
        <v>20</v>
      </c>
      <c r="E8" s="7"/>
      <c r="F8" s="5"/>
      <c r="G8" s="3" t="s">
        <v>172</v>
      </c>
    </row>
    <row r="9" spans="1:7" ht="30" customHeight="1" x14ac:dyDescent="0.25">
      <c r="A9" s="4">
        <v>7</v>
      </c>
      <c r="B9" s="5" t="s">
        <v>108</v>
      </c>
      <c r="C9" s="7"/>
      <c r="D9" s="6">
        <v>20</v>
      </c>
      <c r="E9" s="7"/>
      <c r="F9" s="5"/>
      <c r="G9" s="3" t="s">
        <v>172</v>
      </c>
    </row>
    <row r="10" spans="1:7" ht="27" customHeight="1" x14ac:dyDescent="0.25">
      <c r="A10" s="4">
        <v>8</v>
      </c>
      <c r="B10" s="5" t="s">
        <v>173</v>
      </c>
      <c r="C10" s="6">
        <v>343</v>
      </c>
      <c r="D10" s="7"/>
      <c r="E10" s="7"/>
      <c r="F10" s="5"/>
      <c r="G10" s="3" t="s">
        <v>174</v>
      </c>
    </row>
    <row r="11" spans="1:7" ht="27" customHeight="1" x14ac:dyDescent="0.25">
      <c r="A11" s="132" t="s">
        <v>96</v>
      </c>
      <c r="B11" s="133"/>
      <c r="C11" s="9">
        <f>SUM(C3:C10)</f>
        <v>769</v>
      </c>
      <c r="D11" s="9">
        <f>SUM(D3:D10)</f>
        <v>1424</v>
      </c>
      <c r="E11" s="9">
        <f>SUM(E3:E10)</f>
        <v>1384</v>
      </c>
      <c r="F11" s="8"/>
      <c r="G11" s="10"/>
    </row>
  </sheetData>
  <mergeCells count="2">
    <mergeCell ref="A1:G1"/>
    <mergeCell ref="A11:B11"/>
  </mergeCells>
  <phoneticPr fontId="2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总图指标</vt:lpstr>
      <vt:lpstr>本期许可建筑单体指标</vt:lpstr>
      <vt:lpstr>地下室停车位</vt:lpstr>
      <vt:lpstr>绿化</vt:lpstr>
      <vt:lpstr>非机动车</vt:lpstr>
      <vt:lpstr>配套设施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2022-03-29T01:48:00Z</dcterms:created>
  <dcterms:modified xsi:type="dcterms:W3CDTF">2025-04-16T16:38:05Z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06DDBE99D9A4408C81EB50CC05A66247_13</vt:lpwstr>
  </property>
</Properties>
</file>